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45" windowWidth="15480" windowHeight="11640"/>
  </bookViews>
  <sheets>
    <sheet name="rezultatai" sheetId="1" r:id="rId1"/>
    <sheet name="Komandinė" sheetId="2" r:id="rId2"/>
  </sheets>
  <definedNames>
    <definedName name="_xlnm.Print_Area" localSheetId="1">Komandinė!$A$1:$G$36</definedName>
    <definedName name="_xlnm.Print_Area" localSheetId="0">rezultatai!$A$1:$S$56</definedName>
  </definedNames>
  <calcPr calcId="145621"/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E10" i="2"/>
  <c r="Q53" i="1"/>
  <c r="E32" i="2" l="1"/>
  <c r="E33" i="2"/>
  <c r="E31" i="2"/>
  <c r="E15" i="2"/>
  <c r="E21" i="2"/>
  <c r="E11" i="2"/>
  <c r="S43" i="1"/>
  <c r="S44" i="1"/>
  <c r="E30" i="2" s="1"/>
  <c r="Q43" i="1"/>
  <c r="Q44" i="1"/>
  <c r="O43" i="1"/>
  <c r="O44" i="1"/>
  <c r="M42" i="1"/>
  <c r="M45" i="1"/>
  <c r="S52" i="1"/>
  <c r="Q52" i="1"/>
  <c r="O52" i="1"/>
  <c r="M51" i="1"/>
  <c r="E23" i="2" l="1"/>
  <c r="M17" i="1" l="1"/>
  <c r="O25" i="1"/>
  <c r="S25" i="1"/>
  <c r="M23" i="1"/>
  <c r="O26" i="1"/>
  <c r="S26" i="1"/>
  <c r="M29" i="1"/>
  <c r="O27" i="1"/>
  <c r="S27" i="1"/>
  <c r="M30" i="1"/>
  <c r="O28" i="1"/>
  <c r="S28" i="1"/>
  <c r="M11" i="1"/>
  <c r="O29" i="1"/>
  <c r="S29" i="1"/>
  <c r="M15" i="1"/>
  <c r="O30" i="1"/>
  <c r="S30" i="1"/>
  <c r="M40" i="1"/>
  <c r="S45" i="1"/>
  <c r="E13" i="2" s="1"/>
  <c r="Q45" i="1"/>
  <c r="O45" i="1"/>
  <c r="M39" i="1"/>
  <c r="M19" i="1"/>
  <c r="S10" i="1"/>
  <c r="M25" i="1"/>
  <c r="O11" i="1"/>
  <c r="Q11" i="1"/>
  <c r="S11" i="1"/>
  <c r="M24" i="1"/>
  <c r="O12" i="1"/>
  <c r="S12" i="1"/>
  <c r="M18" i="1"/>
  <c r="O13" i="1"/>
  <c r="S13" i="1"/>
  <c r="M16" i="1"/>
  <c r="O14" i="1"/>
  <c r="S14" i="1"/>
  <c r="M22" i="1"/>
  <c r="O15" i="1"/>
  <c r="S15" i="1"/>
  <c r="E22" i="2" s="1"/>
  <c r="M27" i="1"/>
  <c r="O16" i="1"/>
  <c r="S16" i="1"/>
  <c r="M21" i="1"/>
  <c r="O17" i="1"/>
  <c r="S17" i="1"/>
  <c r="E26" i="2" s="1"/>
  <c r="O18" i="1"/>
  <c r="S18" i="1"/>
  <c r="M13" i="1"/>
  <c r="O19" i="1"/>
  <c r="S19" i="1"/>
  <c r="M28" i="1"/>
  <c r="O20" i="1"/>
  <c r="S20" i="1"/>
  <c r="M12" i="1"/>
  <c r="O21" i="1"/>
  <c r="S21" i="1"/>
  <c r="M20" i="1"/>
  <c r="O22" i="1"/>
  <c r="S22" i="1"/>
  <c r="M10" i="1"/>
  <c r="O23" i="1"/>
  <c r="S23" i="1"/>
  <c r="M14" i="1"/>
  <c r="O24" i="1"/>
  <c r="S24" i="1"/>
  <c r="E17" i="2" s="1"/>
  <c r="M26" i="1"/>
  <c r="M36" i="1"/>
  <c r="S35" i="1"/>
  <c r="E9" i="2" s="1"/>
  <c r="O36" i="1"/>
  <c r="Q36" i="1"/>
  <c r="S36" i="1"/>
  <c r="M41" i="1"/>
  <c r="O37" i="1"/>
  <c r="Q37" i="1"/>
  <c r="S37" i="1"/>
  <c r="M38" i="1"/>
  <c r="O38" i="1"/>
  <c r="Q38" i="1"/>
  <c r="S38" i="1"/>
  <c r="M43" i="1"/>
  <c r="O39" i="1"/>
  <c r="Q39" i="1"/>
  <c r="S39" i="1"/>
  <c r="E8" i="2" s="1"/>
  <c r="M35" i="1"/>
  <c r="O40" i="1"/>
  <c r="Q40" i="1"/>
  <c r="S40" i="1"/>
  <c r="E12" i="2" s="1"/>
  <c r="M37" i="1"/>
  <c r="O41" i="1"/>
  <c r="Q41" i="1"/>
  <c r="S41" i="1"/>
  <c r="M44" i="1"/>
  <c r="O42" i="1"/>
  <c r="Q42" i="1"/>
  <c r="S42" i="1"/>
  <c r="E29" i="2" s="1"/>
  <c r="M50" i="1"/>
  <c r="S50" i="1"/>
  <c r="E19" i="2" s="1"/>
  <c r="M53" i="1"/>
  <c r="O51" i="1"/>
  <c r="Q51" i="1"/>
  <c r="S51" i="1"/>
  <c r="E25" i="2" s="1"/>
  <c r="M54" i="1"/>
  <c r="O53" i="1"/>
  <c r="S53" i="1"/>
  <c r="M52" i="1"/>
  <c r="O54" i="1"/>
  <c r="Q54" i="1"/>
  <c r="S54" i="1"/>
  <c r="E24" i="2" l="1"/>
  <c r="F23" i="2" s="1"/>
  <c r="E18" i="2"/>
  <c r="F17" i="2" s="1"/>
  <c r="E27" i="2"/>
  <c r="F26" i="2" s="1"/>
  <c r="E14" i="2"/>
  <c r="F14" i="2" s="1"/>
  <c r="E20" i="2"/>
  <c r="F32" i="2"/>
  <c r="F11" i="2"/>
  <c r="F29" i="2"/>
  <c r="F8" i="2"/>
  <c r="F20" i="2" l="1"/>
</calcChain>
</file>

<file path=xl/sharedStrings.xml><?xml version="1.0" encoding="utf-8"?>
<sst xmlns="http://schemas.openxmlformats.org/spreadsheetml/2006/main" count="183" uniqueCount="76">
  <si>
    <t>Nr.</t>
  </si>
  <si>
    <t>Komanda</t>
  </si>
  <si>
    <t>Sigitas Jakutis</t>
  </si>
  <si>
    <t>Biržai</t>
  </si>
  <si>
    <t>Šiauliai</t>
  </si>
  <si>
    <t>Virginijus Ivančikas</t>
  </si>
  <si>
    <t>Rolandas Mackus</t>
  </si>
  <si>
    <t>Vieta</t>
  </si>
  <si>
    <t>F-1-B rezultatai</t>
  </si>
  <si>
    <t>F-1-C rezultatai</t>
  </si>
  <si>
    <t>F-1-A rezultatai</t>
  </si>
  <si>
    <t>Dalyvis</t>
  </si>
  <si>
    <t>Edvardas Žilinskas</t>
  </si>
  <si>
    <t>Romas Bražėnas</t>
  </si>
  <si>
    <t>Vytautas Kaunietis</t>
  </si>
  <si>
    <t>Dalyviai</t>
  </si>
  <si>
    <t xml:space="preserve">Taškai </t>
  </si>
  <si>
    <t>Suma</t>
  </si>
  <si>
    <t>Klasė</t>
  </si>
  <si>
    <t>F-1-A</t>
  </si>
  <si>
    <t>F-1-B</t>
  </si>
  <si>
    <t>F-1-C</t>
  </si>
  <si>
    <t>Per 1200</t>
  </si>
  <si>
    <t>F 1</t>
  </si>
  <si>
    <t>F 2</t>
  </si>
  <si>
    <t>Iki 1-os vietos (sek.)</t>
  </si>
  <si>
    <t>Iki artim. varž. (sek.)</t>
  </si>
  <si>
    <t>LASF Prezidento pavaduotojas</t>
  </si>
  <si>
    <t>Utena 2</t>
  </si>
  <si>
    <t>Paulius Budovas</t>
  </si>
  <si>
    <t>Justinas Bartkevičius</t>
  </si>
  <si>
    <t>Utena asm.</t>
  </si>
  <si>
    <t>Utena 1</t>
  </si>
  <si>
    <t>Martynas Gudaitis (j)</t>
  </si>
  <si>
    <t>Emilis Žilinskas</t>
  </si>
  <si>
    <t>Eligijus Barkus (j)</t>
  </si>
  <si>
    <t>Varėna 1</t>
  </si>
  <si>
    <t>Rolandas Jasmontas</t>
  </si>
  <si>
    <t>Varėna 3</t>
  </si>
  <si>
    <t>Andrius Trimakas (j)</t>
  </si>
  <si>
    <t>Lietuvos Respublikos laisvo skridimo aviamodelių atviras čempionatas 2014</t>
  </si>
  <si>
    <t>2014 m. liepos 19-20 d., Madžiūnai</t>
  </si>
  <si>
    <t>Raimondas Žilinskas</t>
  </si>
  <si>
    <t>Vidas Dimavičius</t>
  </si>
  <si>
    <t>Asmeninė</t>
  </si>
  <si>
    <t>Varėna-Žilinskai</t>
  </si>
  <si>
    <t>Vytenis Kraulaidys (j)</t>
  </si>
  <si>
    <t>Mantas Pilkauskas</t>
  </si>
  <si>
    <t>Biržai 2</t>
  </si>
  <si>
    <t>Rytis Pilkauskas (j)</t>
  </si>
  <si>
    <t>Janis Spruogis</t>
  </si>
  <si>
    <t>Latvija-Tukums</t>
  </si>
  <si>
    <t>Artūrs Soročenkovs</t>
  </si>
  <si>
    <t>Arnis Kalninš</t>
  </si>
  <si>
    <t>Pavel Tananka</t>
  </si>
  <si>
    <t>Belarus</t>
  </si>
  <si>
    <t>Artis Kiršteins</t>
  </si>
  <si>
    <t>Utena 3</t>
  </si>
  <si>
    <t>Modestas Snukiškis</t>
  </si>
  <si>
    <t>Vladimir Peruanskij</t>
  </si>
  <si>
    <t>Tadas Mikalauskas</t>
  </si>
  <si>
    <t>Danas Babenskas</t>
  </si>
  <si>
    <t>Darijus Atkočiūnas</t>
  </si>
  <si>
    <t>Žilvinas Cibulskas</t>
  </si>
  <si>
    <t>Estija</t>
  </si>
  <si>
    <t>Rūta Krikščiūnaitė</t>
  </si>
  <si>
    <t>Rolandas Norkūnas</t>
  </si>
  <si>
    <t>Renaldas Šeinauskas</t>
  </si>
  <si>
    <t>Virginijus Furmaniukas</t>
  </si>
  <si>
    <t>Jyri Roots</t>
  </si>
  <si>
    <t>Linas Giedraitis</t>
  </si>
  <si>
    <t>Virginijus  Ivančikas</t>
  </si>
  <si>
    <t>Vyr. teisėjas:</t>
  </si>
  <si>
    <t>Sekretorius:</t>
  </si>
  <si>
    <t>Sekretorius: Linas Giedraitis</t>
  </si>
  <si>
    <t>Lietuvos Respublikos laisvo skridimo aviamodelių atviras  čempionatas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</si>
</sst>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0"/>
      <color theme="3" tint="-0.249977111117893"/>
      <name val="Arial"/>
      <family val="2"/>
      <charset val="186"/>
    </font>
    <font>
      <sz val="10"/>
      <color theme="3" tint="-0.249977111117893"/>
      <name val="Arial"/>
      <family val="2"/>
      <charset val="186"/>
    </font>
    <font>
      <sz val="12"/>
      <color theme="3" tint="-0.249977111117893"/>
      <name val="Arial"/>
      <family val="2"/>
      <charset val="186"/>
    </font>
    <font>
      <b/>
      <sz val="12"/>
      <color theme="3" tint="-0.249977111117893"/>
      <name val="Arial"/>
      <family val="2"/>
      <charset val="186"/>
    </font>
    <font>
      <b/>
      <sz val="9"/>
      <color theme="3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indexed="64"/>
      </top>
      <bottom style="medium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</borders>
  <cellStyleXfs count="1">
    <xf numFmtId="0" fontId="0" fillId="0" borderId="0" applyAlignment="0"/>
  </cellStyleXfs>
  <cellXfs count="68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/>
    <xf numFmtId="0" fontId="3" fillId="0" borderId="6" xfId="0" applyFont="1" applyBorder="1" applyAlignment="1">
      <alignment horizontal="right"/>
    </xf>
    <xf numFmtId="0" fontId="3" fillId="2" borderId="6" xfId="0" applyFont="1" applyFill="1" applyBorder="1" applyAlignment="1"/>
    <xf numFmtId="0" fontId="3" fillId="0" borderId="0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/>
    <xf numFmtId="14" fontId="2" fillId="0" borderId="0" xfId="0" applyNumberFormat="1" applyFont="1" applyAlignment="1">
      <alignment vertical="center"/>
    </xf>
    <xf numFmtId="14" fontId="2" fillId="4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3" borderId="6" xfId="0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6"/>
  <sheetViews>
    <sheetView tabSelected="1" zoomScale="120" zoomScaleNormal="120" workbookViewId="0">
      <selection sqref="A1:M1"/>
    </sheetView>
  </sheetViews>
  <sheetFormatPr defaultRowHeight="12.75" customHeight="1" x14ac:dyDescent="0.2"/>
  <cols>
    <col min="1" max="1" width="3.5703125" style="3" customWidth="1"/>
    <col min="2" max="2" width="22.85546875" style="3" customWidth="1"/>
    <col min="3" max="3" width="16.42578125" style="3" customWidth="1"/>
    <col min="4" max="10" width="4.85546875" style="3" customWidth="1"/>
    <col min="11" max="12" width="3.42578125" style="3" customWidth="1"/>
    <col min="13" max="13" width="6.42578125" style="3" customWidth="1"/>
    <col min="14" max="14" width="1.7109375" style="3" customWidth="1"/>
    <col min="15" max="15" width="7.140625" style="3" customWidth="1"/>
    <col min="16" max="16" width="1.42578125" style="3" customWidth="1"/>
    <col min="17" max="17" width="7.140625" style="3" customWidth="1"/>
    <col min="18" max="18" width="1.28515625" style="27" customWidth="1"/>
    <col min="19" max="19" width="7.140625" style="3" customWidth="1"/>
    <col min="20" max="16384" width="9.140625" style="3"/>
  </cols>
  <sheetData>
    <row r="1" spans="1:19" ht="15" customHeight="1" x14ac:dyDescent="0.2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"/>
      <c r="O1" s="2"/>
      <c r="P1" s="1"/>
      <c r="Q1" s="1"/>
      <c r="R1" s="1"/>
      <c r="S1" s="1"/>
    </row>
    <row r="2" spans="1:19" ht="4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1"/>
      <c r="Q2" s="1"/>
      <c r="R2" s="1"/>
      <c r="S2" s="1"/>
    </row>
    <row r="3" spans="1:19" ht="12.75" customHeight="1" x14ac:dyDescent="0.2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</row>
    <row r="4" spans="1:19" ht="11.25" customHeight="1" x14ac:dyDescent="0.2">
      <c r="A4" s="5"/>
      <c r="B4" s="5"/>
      <c r="C4" s="5"/>
      <c r="D4" s="5"/>
      <c r="E4" s="5"/>
      <c r="F4" s="5"/>
      <c r="G4" s="5"/>
      <c r="H4" s="5"/>
      <c r="I4" s="5"/>
      <c r="J4" s="51"/>
      <c r="K4" s="5"/>
      <c r="L4" s="5"/>
      <c r="M4" s="5"/>
      <c r="N4" s="5"/>
      <c r="O4" s="5"/>
      <c r="P4" s="5"/>
      <c r="Q4" s="5"/>
      <c r="R4" s="2"/>
      <c r="S4" s="5"/>
    </row>
    <row r="5" spans="1:19" ht="15" customHeight="1" x14ac:dyDescent="0.2">
      <c r="A5" s="5"/>
      <c r="B5" s="6" t="s">
        <v>72</v>
      </c>
      <c r="C5" s="3" t="s">
        <v>71</v>
      </c>
      <c r="E5" s="3" t="s">
        <v>73</v>
      </c>
      <c r="H5" s="3" t="s">
        <v>70</v>
      </c>
      <c r="N5" s="5"/>
      <c r="O5" s="5"/>
      <c r="P5" s="5"/>
      <c r="Q5" s="5"/>
      <c r="R5" s="2"/>
      <c r="S5" s="5"/>
    </row>
    <row r="6" spans="1:19" ht="4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"/>
      <c r="S6" s="5"/>
    </row>
    <row r="7" spans="1:19" ht="14.25" customHeight="1" x14ac:dyDescent="0.2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R7" s="3"/>
    </row>
    <row r="8" spans="1:19" ht="2.25" customHeight="1" x14ac:dyDescent="0.2">
      <c r="A8" s="5"/>
      <c r="C8" s="7"/>
      <c r="D8" s="7"/>
      <c r="G8" s="5"/>
      <c r="H8" s="5"/>
      <c r="I8" s="5"/>
      <c r="J8" s="5"/>
      <c r="K8" s="5"/>
      <c r="L8" s="5"/>
      <c r="M8" s="8"/>
      <c r="N8" s="8"/>
      <c r="O8" s="9"/>
      <c r="P8" s="10"/>
      <c r="Q8" s="9"/>
      <c r="R8" s="11"/>
      <c r="S8" s="12"/>
    </row>
    <row r="9" spans="1:19" ht="28.5" customHeight="1" x14ac:dyDescent="0.2">
      <c r="A9" s="13" t="s">
        <v>0</v>
      </c>
      <c r="B9" s="13" t="s">
        <v>11</v>
      </c>
      <c r="C9" s="13" t="s">
        <v>1</v>
      </c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 t="s">
        <v>23</v>
      </c>
      <c r="L9" s="13" t="s">
        <v>24</v>
      </c>
      <c r="M9" s="13" t="s">
        <v>17</v>
      </c>
      <c r="N9" s="10"/>
      <c r="O9" s="55" t="s">
        <v>25</v>
      </c>
      <c r="P9" s="10"/>
      <c r="Q9" s="55" t="s">
        <v>26</v>
      </c>
      <c r="R9" s="10"/>
      <c r="S9" s="44" t="s">
        <v>22</v>
      </c>
    </row>
    <row r="10" spans="1:19" s="21" customFormat="1" ht="15.75" x14ac:dyDescent="0.2">
      <c r="A10" s="14">
        <v>1</v>
      </c>
      <c r="B10" s="15" t="s">
        <v>2</v>
      </c>
      <c r="C10" s="14" t="s">
        <v>32</v>
      </c>
      <c r="D10" s="16">
        <v>210</v>
      </c>
      <c r="E10" s="17">
        <v>180</v>
      </c>
      <c r="F10" s="17">
        <v>180</v>
      </c>
      <c r="G10" s="17">
        <v>180</v>
      </c>
      <c r="H10" s="17">
        <v>180</v>
      </c>
      <c r="I10" s="17">
        <v>180</v>
      </c>
      <c r="J10" s="16">
        <v>159</v>
      </c>
      <c r="K10" s="18"/>
      <c r="L10" s="18"/>
      <c r="M10" s="14">
        <f t="shared" ref="M10:M30" si="0">0+SUM(D10:L10)</f>
        <v>1269</v>
      </c>
      <c r="N10" s="19"/>
      <c r="O10" s="55"/>
      <c r="P10" s="19"/>
      <c r="Q10" s="55"/>
      <c r="R10" s="19"/>
      <c r="S10" s="20">
        <f t="shared" ref="S10:S24" si="1">IF(SUM($D$10:$J$10)&gt;0, 1200*SUM(D10:J10)/SUM($D$10:$J$10), 0)</f>
        <v>1200</v>
      </c>
    </row>
    <row r="11" spans="1:19" s="21" customFormat="1" ht="15.75" x14ac:dyDescent="0.2">
      <c r="A11" s="14">
        <v>2</v>
      </c>
      <c r="B11" s="15" t="s">
        <v>56</v>
      </c>
      <c r="C11" s="14" t="s">
        <v>51</v>
      </c>
      <c r="D11" s="16">
        <v>210</v>
      </c>
      <c r="E11" s="17">
        <v>180</v>
      </c>
      <c r="F11" s="17">
        <v>154</v>
      </c>
      <c r="G11" s="17">
        <v>180</v>
      </c>
      <c r="H11" s="17">
        <v>153</v>
      </c>
      <c r="I11" s="17">
        <v>180</v>
      </c>
      <c r="J11" s="16">
        <v>180</v>
      </c>
      <c r="K11" s="18"/>
      <c r="L11" s="18"/>
      <c r="M11" s="14">
        <f t="shared" si="0"/>
        <v>1237</v>
      </c>
      <c r="N11" s="19"/>
      <c r="O11" s="14">
        <f t="shared" ref="O11:O24" si="2">SUM($D$10:$J$10)-SUM(D11:J11)</f>
        <v>32</v>
      </c>
      <c r="P11" s="19"/>
      <c r="Q11" s="14">
        <f t="shared" ref="Q11:Q30" si="3">SUM(D10:J10)-SUM(D11:J11)</f>
        <v>32</v>
      </c>
      <c r="R11" s="19"/>
      <c r="S11" s="20">
        <f t="shared" si="1"/>
        <v>1169.739952718676</v>
      </c>
    </row>
    <row r="12" spans="1:19" s="21" customFormat="1" ht="15.75" x14ac:dyDescent="0.2">
      <c r="A12" s="14">
        <v>3</v>
      </c>
      <c r="B12" s="15" t="s">
        <v>29</v>
      </c>
      <c r="C12" s="14" t="s">
        <v>4</v>
      </c>
      <c r="D12" s="16">
        <v>210</v>
      </c>
      <c r="E12" s="17">
        <v>122</v>
      </c>
      <c r="F12" s="17">
        <v>180</v>
      </c>
      <c r="G12" s="17">
        <v>180</v>
      </c>
      <c r="H12" s="17">
        <v>180</v>
      </c>
      <c r="I12" s="17">
        <v>180</v>
      </c>
      <c r="J12" s="16">
        <v>180</v>
      </c>
      <c r="K12" s="18"/>
      <c r="L12" s="18"/>
      <c r="M12" s="14">
        <f t="shared" si="0"/>
        <v>1232</v>
      </c>
      <c r="N12" s="19"/>
      <c r="O12" s="14">
        <f t="shared" si="2"/>
        <v>37</v>
      </c>
      <c r="P12" s="19"/>
      <c r="Q12" s="14">
        <f t="shared" si="3"/>
        <v>5</v>
      </c>
      <c r="R12" s="19"/>
      <c r="S12" s="20">
        <f t="shared" si="1"/>
        <v>1165.0118203309692</v>
      </c>
    </row>
    <row r="13" spans="1:19" s="21" customFormat="1" ht="15.75" x14ac:dyDescent="0.2">
      <c r="A13" s="14">
        <v>4</v>
      </c>
      <c r="B13" s="15" t="s">
        <v>13</v>
      </c>
      <c r="C13" s="14" t="s">
        <v>44</v>
      </c>
      <c r="D13" s="16">
        <v>210</v>
      </c>
      <c r="E13" s="17">
        <v>180</v>
      </c>
      <c r="F13" s="17">
        <v>180</v>
      </c>
      <c r="G13" s="17">
        <v>180</v>
      </c>
      <c r="H13" s="17">
        <v>180</v>
      </c>
      <c r="I13" s="17">
        <v>180</v>
      </c>
      <c r="J13" s="16">
        <v>92</v>
      </c>
      <c r="K13" s="18"/>
      <c r="L13" s="18"/>
      <c r="M13" s="14">
        <f t="shared" si="0"/>
        <v>1202</v>
      </c>
      <c r="N13" s="19"/>
      <c r="O13" s="14">
        <f t="shared" si="2"/>
        <v>67</v>
      </c>
      <c r="P13" s="19"/>
      <c r="Q13" s="14">
        <f t="shared" si="3"/>
        <v>30</v>
      </c>
      <c r="R13" s="19"/>
      <c r="S13" s="20">
        <f t="shared" si="1"/>
        <v>1136.6430260047282</v>
      </c>
    </row>
    <row r="14" spans="1:19" s="21" customFormat="1" ht="15.75" x14ac:dyDescent="0.2">
      <c r="A14" s="14">
        <v>5</v>
      </c>
      <c r="B14" s="15" t="s">
        <v>42</v>
      </c>
      <c r="C14" s="14" t="s">
        <v>45</v>
      </c>
      <c r="D14" s="16">
        <v>210</v>
      </c>
      <c r="E14" s="17">
        <v>167</v>
      </c>
      <c r="F14" s="17">
        <v>175</v>
      </c>
      <c r="G14" s="17">
        <v>180</v>
      </c>
      <c r="H14" s="17">
        <v>102</v>
      </c>
      <c r="I14" s="17">
        <v>180</v>
      </c>
      <c r="J14" s="16">
        <v>180</v>
      </c>
      <c r="K14" s="18"/>
      <c r="L14" s="18"/>
      <c r="M14" s="14">
        <f t="shared" si="0"/>
        <v>1194</v>
      </c>
      <c r="N14" s="19"/>
      <c r="O14" s="14">
        <f t="shared" si="2"/>
        <v>75</v>
      </c>
      <c r="P14" s="19"/>
      <c r="Q14" s="14">
        <f t="shared" si="3"/>
        <v>8</v>
      </c>
      <c r="R14" s="19"/>
      <c r="S14" s="20">
        <f t="shared" si="1"/>
        <v>1129.0780141843973</v>
      </c>
    </row>
    <row r="15" spans="1:19" s="21" customFormat="1" ht="15.75" x14ac:dyDescent="0.2">
      <c r="A15" s="14">
        <v>6</v>
      </c>
      <c r="B15" s="15" t="s">
        <v>58</v>
      </c>
      <c r="C15" s="14" t="s">
        <v>57</v>
      </c>
      <c r="D15" s="16">
        <v>210</v>
      </c>
      <c r="E15" s="17">
        <v>180</v>
      </c>
      <c r="F15" s="17">
        <v>180</v>
      </c>
      <c r="G15" s="17">
        <v>180</v>
      </c>
      <c r="H15" s="17">
        <v>81</v>
      </c>
      <c r="I15" s="17">
        <v>180</v>
      </c>
      <c r="J15" s="16">
        <v>180</v>
      </c>
      <c r="K15" s="18"/>
      <c r="L15" s="18"/>
      <c r="M15" s="14">
        <f t="shared" si="0"/>
        <v>1191</v>
      </c>
      <c r="N15" s="19"/>
      <c r="O15" s="14">
        <f t="shared" si="2"/>
        <v>78</v>
      </c>
      <c r="P15" s="19"/>
      <c r="Q15" s="14">
        <f t="shared" si="3"/>
        <v>3</v>
      </c>
      <c r="R15" s="19"/>
      <c r="S15" s="20">
        <f t="shared" si="1"/>
        <v>1126.241134751773</v>
      </c>
    </row>
    <row r="16" spans="1:19" s="21" customFormat="1" ht="15.75" x14ac:dyDescent="0.2">
      <c r="A16" s="14">
        <v>7</v>
      </c>
      <c r="B16" s="15" t="s">
        <v>6</v>
      </c>
      <c r="C16" s="14" t="s">
        <v>44</v>
      </c>
      <c r="D16" s="16">
        <v>210</v>
      </c>
      <c r="E16" s="17">
        <v>180</v>
      </c>
      <c r="F16" s="17">
        <v>180</v>
      </c>
      <c r="G16" s="17">
        <v>62</v>
      </c>
      <c r="H16" s="17">
        <v>180</v>
      </c>
      <c r="I16" s="17">
        <v>180</v>
      </c>
      <c r="J16" s="16">
        <v>180</v>
      </c>
      <c r="K16" s="18"/>
      <c r="L16" s="18"/>
      <c r="M16" s="14">
        <f t="shared" si="0"/>
        <v>1172</v>
      </c>
      <c r="N16" s="19"/>
      <c r="O16" s="14">
        <f t="shared" si="2"/>
        <v>97</v>
      </c>
      <c r="P16" s="19"/>
      <c r="Q16" s="14">
        <f t="shared" si="3"/>
        <v>19</v>
      </c>
      <c r="R16" s="19"/>
      <c r="S16" s="20">
        <f t="shared" si="1"/>
        <v>1108.274231678487</v>
      </c>
    </row>
    <row r="17" spans="1:19" s="21" customFormat="1" ht="15.75" x14ac:dyDescent="0.2">
      <c r="A17" s="14">
        <v>8</v>
      </c>
      <c r="B17" s="15" t="s">
        <v>50</v>
      </c>
      <c r="C17" s="14" t="s">
        <v>51</v>
      </c>
      <c r="D17" s="16">
        <v>107</v>
      </c>
      <c r="E17" s="17">
        <v>180</v>
      </c>
      <c r="F17" s="17">
        <v>180</v>
      </c>
      <c r="G17" s="17">
        <v>180</v>
      </c>
      <c r="H17" s="17">
        <v>164</v>
      </c>
      <c r="I17" s="17">
        <v>180</v>
      </c>
      <c r="J17" s="16">
        <v>180</v>
      </c>
      <c r="K17" s="18"/>
      <c r="L17" s="18"/>
      <c r="M17" s="14">
        <f t="shared" si="0"/>
        <v>1171</v>
      </c>
      <c r="N17" s="19"/>
      <c r="O17" s="14">
        <f t="shared" si="2"/>
        <v>98</v>
      </c>
      <c r="P17" s="19"/>
      <c r="Q17" s="14">
        <f t="shared" si="3"/>
        <v>1</v>
      </c>
      <c r="R17" s="19"/>
      <c r="S17" s="20">
        <f t="shared" si="1"/>
        <v>1107.3286052009457</v>
      </c>
    </row>
    <row r="18" spans="1:19" s="21" customFormat="1" ht="15.75" x14ac:dyDescent="0.2">
      <c r="A18" s="14">
        <v>9</v>
      </c>
      <c r="B18" s="15" t="s">
        <v>43</v>
      </c>
      <c r="C18" s="14" t="s">
        <v>4</v>
      </c>
      <c r="D18" s="16">
        <v>145</v>
      </c>
      <c r="E18" s="17">
        <v>180</v>
      </c>
      <c r="F18" s="17">
        <v>180</v>
      </c>
      <c r="G18" s="17">
        <v>180</v>
      </c>
      <c r="H18" s="17">
        <v>103</v>
      </c>
      <c r="I18" s="17">
        <v>180</v>
      </c>
      <c r="J18" s="16">
        <v>180</v>
      </c>
      <c r="K18" s="18"/>
      <c r="L18" s="18"/>
      <c r="M18" s="14">
        <f t="shared" si="0"/>
        <v>1148</v>
      </c>
      <c r="N18" s="19"/>
      <c r="O18" s="14">
        <f t="shared" si="2"/>
        <v>121</v>
      </c>
      <c r="P18" s="19"/>
      <c r="Q18" s="14">
        <f t="shared" si="3"/>
        <v>23</v>
      </c>
      <c r="R18" s="19"/>
      <c r="S18" s="20">
        <f t="shared" si="1"/>
        <v>1085.5791962174942</v>
      </c>
    </row>
    <row r="19" spans="1:19" s="21" customFormat="1" ht="15.75" x14ac:dyDescent="0.2">
      <c r="A19" s="14">
        <v>10</v>
      </c>
      <c r="B19" s="15" t="s">
        <v>12</v>
      </c>
      <c r="C19" s="14" t="s">
        <v>45</v>
      </c>
      <c r="D19" s="16">
        <v>210</v>
      </c>
      <c r="E19" s="17">
        <v>180</v>
      </c>
      <c r="F19" s="17">
        <v>133</v>
      </c>
      <c r="G19" s="17">
        <v>78</v>
      </c>
      <c r="H19" s="17">
        <v>180</v>
      </c>
      <c r="I19" s="17">
        <v>180</v>
      </c>
      <c r="J19" s="16">
        <v>180</v>
      </c>
      <c r="K19" s="18"/>
      <c r="L19" s="18"/>
      <c r="M19" s="14">
        <f t="shared" si="0"/>
        <v>1141</v>
      </c>
      <c r="N19" s="19"/>
      <c r="O19" s="14">
        <f t="shared" si="2"/>
        <v>128</v>
      </c>
      <c r="P19" s="19"/>
      <c r="Q19" s="14">
        <f t="shared" si="3"/>
        <v>7</v>
      </c>
      <c r="R19" s="19"/>
      <c r="S19" s="20">
        <f t="shared" si="1"/>
        <v>1078.9598108747045</v>
      </c>
    </row>
    <row r="20" spans="1:19" s="21" customFormat="1" ht="15.75" x14ac:dyDescent="0.2">
      <c r="A20" s="14">
        <v>11</v>
      </c>
      <c r="B20" s="15" t="s">
        <v>30</v>
      </c>
      <c r="C20" s="14" t="s">
        <v>36</v>
      </c>
      <c r="D20" s="16">
        <v>94</v>
      </c>
      <c r="E20" s="17">
        <v>180</v>
      </c>
      <c r="F20" s="17">
        <v>180</v>
      </c>
      <c r="G20" s="17">
        <v>136</v>
      </c>
      <c r="H20" s="17">
        <v>180</v>
      </c>
      <c r="I20" s="17">
        <v>180</v>
      </c>
      <c r="J20" s="16">
        <v>180</v>
      </c>
      <c r="K20" s="18"/>
      <c r="L20" s="18"/>
      <c r="M20" s="14">
        <f t="shared" si="0"/>
        <v>1130</v>
      </c>
      <c r="N20" s="19"/>
      <c r="O20" s="14">
        <f t="shared" si="2"/>
        <v>139</v>
      </c>
      <c r="P20" s="19"/>
      <c r="Q20" s="14">
        <f t="shared" si="3"/>
        <v>11</v>
      </c>
      <c r="R20" s="19"/>
      <c r="S20" s="20">
        <f t="shared" si="1"/>
        <v>1068.5579196217493</v>
      </c>
    </row>
    <row r="21" spans="1:19" s="21" customFormat="1" ht="15.75" x14ac:dyDescent="0.2">
      <c r="A21" s="14">
        <v>12</v>
      </c>
      <c r="B21" s="15" t="s">
        <v>34</v>
      </c>
      <c r="C21" s="14" t="s">
        <v>45</v>
      </c>
      <c r="D21" s="16">
        <v>210</v>
      </c>
      <c r="E21" s="17">
        <v>180</v>
      </c>
      <c r="F21" s="17">
        <v>180</v>
      </c>
      <c r="G21" s="17">
        <v>180</v>
      </c>
      <c r="H21" s="17">
        <v>83</v>
      </c>
      <c r="I21" s="17">
        <v>119</v>
      </c>
      <c r="J21" s="16">
        <v>99</v>
      </c>
      <c r="K21" s="18"/>
      <c r="L21" s="18"/>
      <c r="M21" s="14">
        <f t="shared" si="0"/>
        <v>1051</v>
      </c>
      <c r="N21" s="19"/>
      <c r="O21" s="14">
        <f t="shared" si="2"/>
        <v>218</v>
      </c>
      <c r="P21" s="19"/>
      <c r="Q21" s="14">
        <f t="shared" si="3"/>
        <v>79</v>
      </c>
      <c r="R21" s="19"/>
      <c r="S21" s="20">
        <f t="shared" si="1"/>
        <v>993.8534278959811</v>
      </c>
    </row>
    <row r="22" spans="1:19" s="21" customFormat="1" ht="15.75" x14ac:dyDescent="0.2">
      <c r="A22" s="14">
        <v>13</v>
      </c>
      <c r="B22" s="15" t="s">
        <v>47</v>
      </c>
      <c r="C22" s="14" t="s">
        <v>3</v>
      </c>
      <c r="D22" s="16">
        <v>144</v>
      </c>
      <c r="E22" s="17">
        <v>180</v>
      </c>
      <c r="F22" s="17">
        <v>156</v>
      </c>
      <c r="G22" s="17">
        <v>180</v>
      </c>
      <c r="H22" s="17">
        <v>76</v>
      </c>
      <c r="I22" s="17">
        <v>74</v>
      </c>
      <c r="J22" s="16">
        <v>180</v>
      </c>
      <c r="K22" s="18"/>
      <c r="L22" s="18"/>
      <c r="M22" s="14">
        <f t="shared" si="0"/>
        <v>990</v>
      </c>
      <c r="N22" s="19"/>
      <c r="O22" s="14">
        <f t="shared" si="2"/>
        <v>279</v>
      </c>
      <c r="P22" s="19"/>
      <c r="Q22" s="14">
        <f t="shared" si="3"/>
        <v>61</v>
      </c>
      <c r="R22" s="19"/>
      <c r="S22" s="20">
        <f t="shared" si="1"/>
        <v>936.17021276595744</v>
      </c>
    </row>
    <row r="23" spans="1:19" s="21" customFormat="1" ht="15.75" x14ac:dyDescent="0.2">
      <c r="A23" s="14">
        <v>14</v>
      </c>
      <c r="B23" s="15" t="s">
        <v>52</v>
      </c>
      <c r="C23" s="14" t="s">
        <v>51</v>
      </c>
      <c r="D23" s="16">
        <v>210</v>
      </c>
      <c r="E23" s="17">
        <v>180</v>
      </c>
      <c r="F23" s="17">
        <v>180</v>
      </c>
      <c r="G23" s="17">
        <v>180</v>
      </c>
      <c r="H23" s="17">
        <v>180</v>
      </c>
      <c r="I23" s="17">
        <v>53</v>
      </c>
      <c r="J23" s="16">
        <v>0</v>
      </c>
      <c r="K23" s="18"/>
      <c r="L23" s="18"/>
      <c r="M23" s="14">
        <f t="shared" si="0"/>
        <v>983</v>
      </c>
      <c r="N23" s="19"/>
      <c r="O23" s="14">
        <f t="shared" si="2"/>
        <v>286</v>
      </c>
      <c r="P23" s="19"/>
      <c r="Q23" s="14">
        <f t="shared" si="3"/>
        <v>7</v>
      </c>
      <c r="R23" s="19"/>
      <c r="S23" s="20">
        <f t="shared" si="1"/>
        <v>929.5508274231679</v>
      </c>
    </row>
    <row r="24" spans="1:19" s="21" customFormat="1" ht="15.75" x14ac:dyDescent="0.2">
      <c r="A24" s="14">
        <v>15</v>
      </c>
      <c r="B24" s="15" t="s">
        <v>46</v>
      </c>
      <c r="C24" s="14" t="s">
        <v>38</v>
      </c>
      <c r="D24" s="16">
        <v>48</v>
      </c>
      <c r="E24" s="17">
        <v>70</v>
      </c>
      <c r="F24" s="17">
        <v>180</v>
      </c>
      <c r="G24" s="17">
        <v>180</v>
      </c>
      <c r="H24" s="17">
        <v>180</v>
      </c>
      <c r="I24" s="17">
        <v>180</v>
      </c>
      <c r="J24" s="16">
        <v>67</v>
      </c>
      <c r="K24" s="18"/>
      <c r="L24" s="18"/>
      <c r="M24" s="14">
        <f t="shared" si="0"/>
        <v>905</v>
      </c>
      <c r="N24" s="19"/>
      <c r="O24" s="14">
        <f t="shared" si="2"/>
        <v>364</v>
      </c>
      <c r="P24" s="19"/>
      <c r="Q24" s="14">
        <f t="shared" si="3"/>
        <v>78</v>
      </c>
      <c r="R24" s="19"/>
      <c r="S24" s="20">
        <f t="shared" si="1"/>
        <v>855.79196217494086</v>
      </c>
    </row>
    <row r="25" spans="1:19" s="21" customFormat="1" ht="15.75" x14ac:dyDescent="0.2">
      <c r="A25" s="14">
        <v>16</v>
      </c>
      <c r="B25" s="15" t="s">
        <v>39</v>
      </c>
      <c r="C25" s="14" t="s">
        <v>48</v>
      </c>
      <c r="D25" s="16">
        <v>45</v>
      </c>
      <c r="E25" s="17">
        <v>129</v>
      </c>
      <c r="F25" s="17">
        <v>57</v>
      </c>
      <c r="G25" s="17">
        <v>110</v>
      </c>
      <c r="H25" s="17">
        <v>180</v>
      </c>
      <c r="I25" s="17">
        <v>121</v>
      </c>
      <c r="J25" s="16">
        <v>180</v>
      </c>
      <c r="K25" s="18"/>
      <c r="L25" s="18"/>
      <c r="M25" s="14">
        <f t="shared" si="0"/>
        <v>822</v>
      </c>
      <c r="N25" s="19"/>
      <c r="O25" s="14">
        <f t="shared" ref="O25:O30" si="4">SUM($D$10:$J$10)-SUM(D25:J25)</f>
        <v>447</v>
      </c>
      <c r="P25" s="19"/>
      <c r="Q25" s="14">
        <f t="shared" si="3"/>
        <v>83</v>
      </c>
      <c r="R25" s="19"/>
      <c r="S25" s="20">
        <f t="shared" ref="S25:S30" si="5">IF(SUM($D$10:$J$10)&gt;0, 1200*SUM(D25:J25)/SUM($D$10:$J$10), 0)</f>
        <v>777.30496453900707</v>
      </c>
    </row>
    <row r="26" spans="1:19" s="21" customFormat="1" ht="15.75" x14ac:dyDescent="0.2">
      <c r="A26" s="14">
        <v>17</v>
      </c>
      <c r="B26" s="15" t="s">
        <v>49</v>
      </c>
      <c r="C26" s="14" t="s">
        <v>48</v>
      </c>
      <c r="D26" s="16">
        <v>125</v>
      </c>
      <c r="E26" s="17">
        <v>130</v>
      </c>
      <c r="F26" s="17">
        <v>180</v>
      </c>
      <c r="G26" s="17">
        <v>180</v>
      </c>
      <c r="H26" s="17">
        <v>29</v>
      </c>
      <c r="I26" s="17">
        <v>65</v>
      </c>
      <c r="J26" s="16">
        <v>98</v>
      </c>
      <c r="K26" s="18"/>
      <c r="L26" s="18"/>
      <c r="M26" s="14">
        <f t="shared" si="0"/>
        <v>807</v>
      </c>
      <c r="N26" s="19"/>
      <c r="O26" s="14">
        <f t="shared" si="4"/>
        <v>462</v>
      </c>
      <c r="P26" s="19"/>
      <c r="Q26" s="14">
        <f t="shared" si="3"/>
        <v>15</v>
      </c>
      <c r="R26" s="19"/>
      <c r="S26" s="20">
        <f t="shared" si="5"/>
        <v>763.12056737588648</v>
      </c>
    </row>
    <row r="27" spans="1:19" s="21" customFormat="1" ht="15.75" x14ac:dyDescent="0.2">
      <c r="A27" s="14">
        <v>18</v>
      </c>
      <c r="B27" s="15" t="s">
        <v>33</v>
      </c>
      <c r="C27" s="14" t="s">
        <v>38</v>
      </c>
      <c r="D27" s="16">
        <v>210</v>
      </c>
      <c r="E27" s="17">
        <v>33</v>
      </c>
      <c r="F27" s="17">
        <v>180</v>
      </c>
      <c r="G27" s="17">
        <v>0</v>
      </c>
      <c r="H27" s="17">
        <v>10</v>
      </c>
      <c r="I27" s="17">
        <v>180</v>
      </c>
      <c r="J27" s="16">
        <v>180</v>
      </c>
      <c r="K27" s="18"/>
      <c r="L27" s="18"/>
      <c r="M27" s="14">
        <f t="shared" si="0"/>
        <v>793</v>
      </c>
      <c r="N27" s="19"/>
      <c r="O27" s="14">
        <f t="shared" si="4"/>
        <v>476</v>
      </c>
      <c r="P27" s="19"/>
      <c r="Q27" s="14">
        <f t="shared" si="3"/>
        <v>14</v>
      </c>
      <c r="R27" s="19"/>
      <c r="S27" s="20">
        <f t="shared" si="5"/>
        <v>749.88179669030728</v>
      </c>
    </row>
    <row r="28" spans="1:19" s="21" customFormat="1" ht="15.75" x14ac:dyDescent="0.2">
      <c r="A28" s="14">
        <v>19</v>
      </c>
      <c r="B28" s="15" t="s">
        <v>35</v>
      </c>
      <c r="C28" s="14" t="s">
        <v>28</v>
      </c>
      <c r="D28" s="16">
        <v>210</v>
      </c>
      <c r="E28" s="17">
        <v>180</v>
      </c>
      <c r="F28" s="17">
        <v>180</v>
      </c>
      <c r="G28" s="17">
        <v>0</v>
      </c>
      <c r="H28" s="17">
        <v>163</v>
      </c>
      <c r="I28" s="17">
        <v>0</v>
      </c>
      <c r="J28" s="16">
        <v>0</v>
      </c>
      <c r="K28" s="18"/>
      <c r="L28" s="18"/>
      <c r="M28" s="14">
        <f t="shared" si="0"/>
        <v>733</v>
      </c>
      <c r="N28" s="19"/>
      <c r="O28" s="14">
        <f t="shared" si="4"/>
        <v>536</v>
      </c>
      <c r="P28" s="19"/>
      <c r="Q28" s="14">
        <f t="shared" si="3"/>
        <v>60</v>
      </c>
      <c r="R28" s="19"/>
      <c r="S28" s="20">
        <f t="shared" si="5"/>
        <v>693.14420803782502</v>
      </c>
    </row>
    <row r="29" spans="1:19" s="21" customFormat="1" ht="15.75" x14ac:dyDescent="0.2">
      <c r="A29" s="14">
        <v>20</v>
      </c>
      <c r="B29" s="15" t="s">
        <v>53</v>
      </c>
      <c r="C29" s="14" t="s">
        <v>51</v>
      </c>
      <c r="D29" s="16">
        <v>198</v>
      </c>
      <c r="E29" s="17">
        <v>132</v>
      </c>
      <c r="F29" s="17">
        <v>180</v>
      </c>
      <c r="G29" s="17">
        <v>36</v>
      </c>
      <c r="H29" s="17">
        <v>180</v>
      </c>
      <c r="I29" s="17">
        <v>0</v>
      </c>
      <c r="J29" s="16">
        <v>0</v>
      </c>
      <c r="K29" s="18"/>
      <c r="L29" s="18"/>
      <c r="M29" s="14">
        <f t="shared" si="0"/>
        <v>726</v>
      </c>
      <c r="N29" s="19"/>
      <c r="O29" s="14">
        <f t="shared" si="4"/>
        <v>543</v>
      </c>
      <c r="P29" s="19"/>
      <c r="Q29" s="14">
        <f t="shared" si="3"/>
        <v>7</v>
      </c>
      <c r="R29" s="19"/>
      <c r="S29" s="20">
        <f t="shared" si="5"/>
        <v>686.52482269503548</v>
      </c>
    </row>
    <row r="30" spans="1:19" s="21" customFormat="1" ht="15.75" x14ac:dyDescent="0.2">
      <c r="A30" s="14">
        <v>21</v>
      </c>
      <c r="B30" s="15" t="s">
        <v>54</v>
      </c>
      <c r="C30" s="14" t="s">
        <v>55</v>
      </c>
      <c r="D30" s="16">
        <v>210</v>
      </c>
      <c r="E30" s="17">
        <v>168</v>
      </c>
      <c r="F30" s="17">
        <v>134</v>
      </c>
      <c r="G30" s="17">
        <v>58</v>
      </c>
      <c r="H30" s="17">
        <v>70</v>
      </c>
      <c r="I30" s="17">
        <v>0</v>
      </c>
      <c r="J30" s="16">
        <v>0</v>
      </c>
      <c r="K30" s="18"/>
      <c r="L30" s="18"/>
      <c r="M30" s="14">
        <f t="shared" si="0"/>
        <v>640</v>
      </c>
      <c r="N30" s="19"/>
      <c r="O30" s="14">
        <f t="shared" si="4"/>
        <v>629</v>
      </c>
      <c r="P30" s="19"/>
      <c r="Q30" s="14">
        <f t="shared" si="3"/>
        <v>86</v>
      </c>
      <c r="R30" s="19"/>
      <c r="S30" s="20">
        <f t="shared" si="5"/>
        <v>605.20094562647751</v>
      </c>
    </row>
    <row r="32" spans="1:19" ht="14.25" customHeight="1" x14ac:dyDescent="0.2">
      <c r="A32" s="53" t="s">
        <v>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22"/>
      <c r="O32" s="9"/>
      <c r="P32" s="23"/>
      <c r="Q32" s="9"/>
      <c r="R32" s="24"/>
      <c r="S32" s="22"/>
    </row>
    <row r="33" spans="1:19" ht="3.75" customHeight="1" x14ac:dyDescent="0.2">
      <c r="A33" s="5"/>
      <c r="C33" s="7"/>
      <c r="D33" s="7"/>
      <c r="G33" s="5"/>
      <c r="H33" s="5"/>
      <c r="I33" s="5"/>
      <c r="J33" s="5"/>
      <c r="K33" s="5"/>
      <c r="L33" s="5"/>
      <c r="M33" s="8"/>
      <c r="N33" s="8"/>
      <c r="O33" s="9"/>
      <c r="P33" s="10"/>
      <c r="Q33" s="9"/>
      <c r="R33" s="11"/>
      <c r="S33" s="12"/>
    </row>
    <row r="34" spans="1:19" ht="29.25" customHeight="1" x14ac:dyDescent="0.2">
      <c r="A34" s="25" t="s">
        <v>0</v>
      </c>
      <c r="B34" s="25" t="s">
        <v>11</v>
      </c>
      <c r="C34" s="25" t="s">
        <v>1</v>
      </c>
      <c r="D34" s="25">
        <v>1</v>
      </c>
      <c r="E34" s="25">
        <v>2</v>
      </c>
      <c r="F34" s="25">
        <v>3</v>
      </c>
      <c r="G34" s="25">
        <v>4</v>
      </c>
      <c r="H34" s="25">
        <v>5</v>
      </c>
      <c r="I34" s="25">
        <v>6</v>
      </c>
      <c r="J34" s="25">
        <v>7</v>
      </c>
      <c r="K34" s="25" t="s">
        <v>23</v>
      </c>
      <c r="L34" s="25" t="s">
        <v>24</v>
      </c>
      <c r="M34" s="25" t="s">
        <v>17</v>
      </c>
      <c r="N34" s="10"/>
      <c r="O34" s="55" t="s">
        <v>25</v>
      </c>
      <c r="P34" s="26"/>
      <c r="Q34" s="55" t="s">
        <v>26</v>
      </c>
      <c r="R34" s="10"/>
      <c r="S34" s="44" t="s">
        <v>22</v>
      </c>
    </row>
    <row r="35" spans="1:19" s="21" customFormat="1" ht="15.75" x14ac:dyDescent="0.2">
      <c r="A35" s="14">
        <v>1</v>
      </c>
      <c r="B35" s="15" t="s">
        <v>6</v>
      </c>
      <c r="C35" s="14" t="s">
        <v>32</v>
      </c>
      <c r="D35" s="16">
        <v>240</v>
      </c>
      <c r="E35" s="17">
        <v>180</v>
      </c>
      <c r="F35" s="17">
        <v>180</v>
      </c>
      <c r="G35" s="17">
        <v>180</v>
      </c>
      <c r="H35" s="17">
        <v>180</v>
      </c>
      <c r="I35" s="17">
        <v>180</v>
      </c>
      <c r="J35" s="16">
        <v>180</v>
      </c>
      <c r="K35" s="18"/>
      <c r="L35" s="18"/>
      <c r="M35" s="14">
        <f t="shared" ref="M35:M45" si="6">0+SUM(D35:L35)</f>
        <v>1320</v>
      </c>
      <c r="N35" s="19"/>
      <c r="O35" s="55"/>
      <c r="P35" s="19"/>
      <c r="Q35" s="55"/>
      <c r="R35" s="19"/>
      <c r="S35" s="20">
        <f t="shared" ref="S35:S44" si="7">IF(SUM($D$35:$J$35)&gt;0, 1200*SUM(D35:J35)/SUM($D$35:$J$35), 0)</f>
        <v>1200</v>
      </c>
    </row>
    <row r="36" spans="1:19" s="21" customFormat="1" ht="15.75" x14ac:dyDescent="0.2">
      <c r="A36" s="14">
        <v>2</v>
      </c>
      <c r="B36" s="15" t="s">
        <v>5</v>
      </c>
      <c r="C36" s="14" t="s">
        <v>36</v>
      </c>
      <c r="D36" s="16">
        <v>240</v>
      </c>
      <c r="E36" s="17">
        <v>180</v>
      </c>
      <c r="F36" s="17">
        <v>180</v>
      </c>
      <c r="G36" s="17">
        <v>132</v>
      </c>
      <c r="H36" s="17">
        <v>180</v>
      </c>
      <c r="I36" s="17">
        <v>180</v>
      </c>
      <c r="J36" s="16">
        <v>180</v>
      </c>
      <c r="K36" s="18"/>
      <c r="L36" s="18"/>
      <c r="M36" s="14">
        <f t="shared" si="6"/>
        <v>1272</v>
      </c>
      <c r="N36" s="19"/>
      <c r="O36" s="14">
        <f t="shared" ref="O36:O44" si="8">SUM($D$35:$J$35)-SUM(D36:J36)</f>
        <v>48</v>
      </c>
      <c r="P36" s="19"/>
      <c r="Q36" s="14">
        <f t="shared" ref="Q36:Q44" si="9">SUM(D35:J35)-SUM(D36:J36)</f>
        <v>48</v>
      </c>
      <c r="R36" s="19"/>
      <c r="S36" s="20">
        <f t="shared" si="7"/>
        <v>1156.3636363636363</v>
      </c>
    </row>
    <row r="37" spans="1:19" s="21" customFormat="1" ht="15.75" x14ac:dyDescent="0.2">
      <c r="A37" s="14">
        <v>3</v>
      </c>
      <c r="B37" s="15" t="s">
        <v>14</v>
      </c>
      <c r="C37" s="14" t="s">
        <v>3</v>
      </c>
      <c r="D37" s="16">
        <v>201</v>
      </c>
      <c r="E37" s="17">
        <v>180</v>
      </c>
      <c r="F37" s="17">
        <v>180</v>
      </c>
      <c r="G37" s="17">
        <v>124</v>
      </c>
      <c r="H37" s="17">
        <v>180</v>
      </c>
      <c r="I37" s="17">
        <v>180</v>
      </c>
      <c r="J37" s="16">
        <v>180</v>
      </c>
      <c r="K37" s="18"/>
      <c r="L37" s="18"/>
      <c r="M37" s="14">
        <f t="shared" si="6"/>
        <v>1225</v>
      </c>
      <c r="N37" s="19"/>
      <c r="O37" s="14">
        <f t="shared" si="8"/>
        <v>95</v>
      </c>
      <c r="P37" s="19"/>
      <c r="Q37" s="14">
        <f t="shared" si="9"/>
        <v>47</v>
      </c>
      <c r="R37" s="19"/>
      <c r="S37" s="20">
        <f t="shared" si="7"/>
        <v>1113.6363636363637</v>
      </c>
    </row>
    <row r="38" spans="1:19" s="21" customFormat="1" ht="15.75" x14ac:dyDescent="0.2">
      <c r="A38" s="45">
        <v>4</v>
      </c>
      <c r="B38" s="15" t="s">
        <v>33</v>
      </c>
      <c r="C38" s="14" t="s">
        <v>44</v>
      </c>
      <c r="D38" s="16">
        <v>174</v>
      </c>
      <c r="E38" s="17">
        <v>180</v>
      </c>
      <c r="F38" s="17">
        <v>180</v>
      </c>
      <c r="G38" s="17">
        <v>180</v>
      </c>
      <c r="H38" s="17">
        <v>146</v>
      </c>
      <c r="I38" s="17">
        <v>180</v>
      </c>
      <c r="J38" s="16">
        <v>180</v>
      </c>
      <c r="K38" s="18"/>
      <c r="L38" s="18"/>
      <c r="M38" s="14">
        <f t="shared" si="6"/>
        <v>1220</v>
      </c>
      <c r="N38" s="19"/>
      <c r="O38" s="14">
        <f t="shared" si="8"/>
        <v>100</v>
      </c>
      <c r="P38" s="19"/>
      <c r="Q38" s="14">
        <f t="shared" si="9"/>
        <v>5</v>
      </c>
      <c r="R38" s="19"/>
      <c r="S38" s="20">
        <f t="shared" si="7"/>
        <v>1109.090909090909</v>
      </c>
    </row>
    <row r="39" spans="1:19" s="21" customFormat="1" ht="15.75" x14ac:dyDescent="0.2">
      <c r="A39" s="14">
        <v>5</v>
      </c>
      <c r="B39" s="15" t="s">
        <v>60</v>
      </c>
      <c r="C39" s="14" t="s">
        <v>32</v>
      </c>
      <c r="D39" s="16">
        <v>230</v>
      </c>
      <c r="E39" s="17">
        <v>165</v>
      </c>
      <c r="F39" s="17">
        <v>78</v>
      </c>
      <c r="G39" s="17">
        <v>173</v>
      </c>
      <c r="H39" s="17">
        <v>180</v>
      </c>
      <c r="I39" s="17">
        <v>173</v>
      </c>
      <c r="J39" s="16">
        <v>180</v>
      </c>
      <c r="K39" s="18"/>
      <c r="L39" s="18"/>
      <c r="M39" s="14">
        <f t="shared" si="6"/>
        <v>1179</v>
      </c>
      <c r="N39" s="19"/>
      <c r="O39" s="14">
        <f t="shared" si="8"/>
        <v>141</v>
      </c>
      <c r="P39" s="19"/>
      <c r="Q39" s="14">
        <f t="shared" si="9"/>
        <v>41</v>
      </c>
      <c r="R39" s="19"/>
      <c r="S39" s="20">
        <f t="shared" si="7"/>
        <v>1071.8181818181818</v>
      </c>
    </row>
    <row r="40" spans="1:19" s="21" customFormat="1" ht="15.75" x14ac:dyDescent="0.2">
      <c r="A40" s="45">
        <v>6</v>
      </c>
      <c r="B40" s="15" t="s">
        <v>67</v>
      </c>
      <c r="C40" s="14" t="s">
        <v>28</v>
      </c>
      <c r="D40" s="16">
        <v>146</v>
      </c>
      <c r="E40" s="17">
        <v>180</v>
      </c>
      <c r="F40" s="17">
        <v>180</v>
      </c>
      <c r="G40" s="17">
        <v>180</v>
      </c>
      <c r="H40" s="17">
        <v>132</v>
      </c>
      <c r="I40" s="17">
        <v>180</v>
      </c>
      <c r="J40" s="16">
        <v>105</v>
      </c>
      <c r="K40" s="18"/>
      <c r="L40" s="18"/>
      <c r="M40" s="14">
        <f t="shared" si="6"/>
        <v>1103</v>
      </c>
      <c r="N40" s="19"/>
      <c r="O40" s="14">
        <f t="shared" si="8"/>
        <v>217</v>
      </c>
      <c r="P40" s="19"/>
      <c r="Q40" s="14">
        <f t="shared" si="9"/>
        <v>76</v>
      </c>
      <c r="R40" s="19"/>
      <c r="S40" s="20">
        <f t="shared" si="7"/>
        <v>1002.7272727272727</v>
      </c>
    </row>
    <row r="41" spans="1:19" s="21" customFormat="1" ht="15.75" x14ac:dyDescent="0.2">
      <c r="A41" s="14">
        <v>7</v>
      </c>
      <c r="B41" s="15" t="s">
        <v>35</v>
      </c>
      <c r="C41" s="14" t="s">
        <v>31</v>
      </c>
      <c r="D41" s="16">
        <v>240</v>
      </c>
      <c r="E41" s="17">
        <v>0</v>
      </c>
      <c r="F41" s="17">
        <v>180</v>
      </c>
      <c r="G41" s="17">
        <v>180</v>
      </c>
      <c r="H41" s="17">
        <v>141</v>
      </c>
      <c r="I41" s="17">
        <v>180</v>
      </c>
      <c r="J41" s="16">
        <v>180</v>
      </c>
      <c r="K41" s="18"/>
      <c r="L41" s="18"/>
      <c r="M41" s="14">
        <f t="shared" si="6"/>
        <v>1101</v>
      </c>
      <c r="N41" s="19"/>
      <c r="O41" s="14">
        <f t="shared" si="8"/>
        <v>219</v>
      </c>
      <c r="P41" s="19"/>
      <c r="Q41" s="14">
        <f t="shared" si="9"/>
        <v>2</v>
      </c>
      <c r="R41" s="19"/>
      <c r="S41" s="20">
        <f t="shared" si="7"/>
        <v>1000.9090909090909</v>
      </c>
    </row>
    <row r="42" spans="1:19" s="21" customFormat="1" ht="15.75" x14ac:dyDescent="0.2">
      <c r="A42" s="14">
        <v>8</v>
      </c>
      <c r="B42" s="15" t="s">
        <v>65</v>
      </c>
      <c r="C42" s="14" t="s">
        <v>57</v>
      </c>
      <c r="D42" s="16">
        <v>166</v>
      </c>
      <c r="E42" s="17">
        <v>128</v>
      </c>
      <c r="F42" s="17">
        <v>160</v>
      </c>
      <c r="G42" s="17">
        <v>136</v>
      </c>
      <c r="H42" s="17">
        <v>130</v>
      </c>
      <c r="I42" s="17">
        <v>180</v>
      </c>
      <c r="J42" s="16">
        <v>169</v>
      </c>
      <c r="K42" s="18"/>
      <c r="L42" s="18"/>
      <c r="M42" s="14">
        <f t="shared" si="6"/>
        <v>1069</v>
      </c>
      <c r="N42" s="19"/>
      <c r="O42" s="14">
        <f t="shared" si="8"/>
        <v>251</v>
      </c>
      <c r="P42" s="19"/>
      <c r="Q42" s="14">
        <f t="shared" si="9"/>
        <v>32</v>
      </c>
      <c r="R42" s="19"/>
      <c r="S42" s="20">
        <f t="shared" si="7"/>
        <v>971.81818181818187</v>
      </c>
    </row>
    <row r="43" spans="1:19" s="21" customFormat="1" ht="15.75" x14ac:dyDescent="0.2">
      <c r="A43" s="14">
        <v>9</v>
      </c>
      <c r="B43" s="15" t="s">
        <v>59</v>
      </c>
      <c r="C43" s="14" t="s">
        <v>55</v>
      </c>
      <c r="D43" s="16">
        <v>205</v>
      </c>
      <c r="E43" s="17">
        <v>180</v>
      </c>
      <c r="F43" s="17">
        <v>114</v>
      </c>
      <c r="G43" s="17">
        <v>140</v>
      </c>
      <c r="H43" s="17">
        <v>134</v>
      </c>
      <c r="I43" s="17">
        <v>112</v>
      </c>
      <c r="J43" s="16">
        <v>134</v>
      </c>
      <c r="K43" s="18"/>
      <c r="L43" s="18"/>
      <c r="M43" s="14">
        <f t="shared" si="6"/>
        <v>1019</v>
      </c>
      <c r="N43" s="19"/>
      <c r="O43" s="14">
        <f t="shared" si="8"/>
        <v>301</v>
      </c>
      <c r="P43" s="19"/>
      <c r="Q43" s="14">
        <f t="shared" si="9"/>
        <v>50</v>
      </c>
      <c r="R43" s="19"/>
      <c r="S43" s="20">
        <f t="shared" si="7"/>
        <v>926.36363636363637</v>
      </c>
    </row>
    <row r="44" spans="1:19" s="21" customFormat="1" ht="15.75" x14ac:dyDescent="0.2">
      <c r="A44" s="14">
        <v>10</v>
      </c>
      <c r="B44" s="15" t="s">
        <v>37</v>
      </c>
      <c r="C44" s="14" t="s">
        <v>57</v>
      </c>
      <c r="D44" s="16">
        <v>240</v>
      </c>
      <c r="E44" s="17">
        <v>180</v>
      </c>
      <c r="F44" s="17">
        <v>180</v>
      </c>
      <c r="G44" s="17">
        <v>99</v>
      </c>
      <c r="H44" s="17">
        <v>0</v>
      </c>
      <c r="I44" s="17">
        <v>0</v>
      </c>
      <c r="J44" s="16">
        <v>0</v>
      </c>
      <c r="K44" s="18"/>
      <c r="L44" s="18"/>
      <c r="M44" s="14">
        <f t="shared" si="6"/>
        <v>699</v>
      </c>
      <c r="N44" s="19"/>
      <c r="O44" s="14">
        <f t="shared" si="8"/>
        <v>621</v>
      </c>
      <c r="P44" s="19"/>
      <c r="Q44" s="14">
        <f t="shared" si="9"/>
        <v>320</v>
      </c>
      <c r="R44" s="19"/>
      <c r="S44" s="20">
        <f t="shared" si="7"/>
        <v>635.4545454545455</v>
      </c>
    </row>
    <row r="45" spans="1:19" s="21" customFormat="1" ht="15.75" x14ac:dyDescent="0.2">
      <c r="A45" s="14">
        <v>11</v>
      </c>
      <c r="B45" s="15" t="s">
        <v>66</v>
      </c>
      <c r="C45" s="14" t="s">
        <v>28</v>
      </c>
      <c r="D45" s="16">
        <v>0</v>
      </c>
      <c r="E45" s="17">
        <v>0</v>
      </c>
      <c r="F45" s="17">
        <v>109</v>
      </c>
      <c r="G45" s="17">
        <v>0</v>
      </c>
      <c r="H45" s="17">
        <v>0</v>
      </c>
      <c r="I45" s="17">
        <v>0</v>
      </c>
      <c r="J45" s="16">
        <v>0</v>
      </c>
      <c r="K45" s="18"/>
      <c r="L45" s="18"/>
      <c r="M45" s="14">
        <f t="shared" si="6"/>
        <v>109</v>
      </c>
      <c r="N45" s="19"/>
      <c r="O45" s="14">
        <f>SUM($D$35:$J$35)-SUM(D45:J45)</f>
        <v>1211</v>
      </c>
      <c r="P45" s="19"/>
      <c r="Q45" s="14">
        <f>SUM(D42:J42)-SUM(D45:J45)</f>
        <v>960</v>
      </c>
      <c r="R45" s="19"/>
      <c r="S45" s="20">
        <f>IF(SUM($D$35:$J$35)&gt;0, 1200*SUM(D45:J45)/SUM($D$35:$J$35), 0)</f>
        <v>99.090909090909093</v>
      </c>
    </row>
    <row r="47" spans="1:19" ht="14.25" customHeight="1" x14ac:dyDescent="0.2">
      <c r="A47" s="53" t="s">
        <v>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22"/>
      <c r="O47" s="9"/>
      <c r="P47" s="23"/>
      <c r="Q47" s="9"/>
      <c r="R47" s="24"/>
      <c r="S47" s="22"/>
    </row>
    <row r="48" spans="1:19" ht="3.75" customHeight="1" x14ac:dyDescent="0.2">
      <c r="A48" s="5"/>
      <c r="C48" s="7"/>
      <c r="D48" s="7"/>
      <c r="G48" s="5"/>
      <c r="H48" s="5"/>
      <c r="I48" s="5"/>
      <c r="J48" s="5"/>
      <c r="K48" s="5"/>
      <c r="L48" s="5"/>
      <c r="M48" s="8"/>
      <c r="N48" s="8"/>
      <c r="O48" s="9"/>
      <c r="P48" s="10"/>
      <c r="Q48" s="9"/>
      <c r="R48" s="11"/>
      <c r="S48" s="12"/>
    </row>
    <row r="49" spans="1:19" ht="28.5" customHeight="1" x14ac:dyDescent="0.2">
      <c r="A49" s="25" t="s">
        <v>0</v>
      </c>
      <c r="B49" s="25" t="s">
        <v>11</v>
      </c>
      <c r="C49" s="25" t="s">
        <v>1</v>
      </c>
      <c r="D49" s="25">
        <v>1</v>
      </c>
      <c r="E49" s="25">
        <v>2</v>
      </c>
      <c r="F49" s="25">
        <v>3</v>
      </c>
      <c r="G49" s="25">
        <v>4</v>
      </c>
      <c r="H49" s="25">
        <v>5</v>
      </c>
      <c r="I49" s="25">
        <v>6</v>
      </c>
      <c r="J49" s="25">
        <v>7</v>
      </c>
      <c r="K49" s="25" t="s">
        <v>23</v>
      </c>
      <c r="L49" s="25" t="s">
        <v>24</v>
      </c>
      <c r="M49" s="25" t="s">
        <v>17</v>
      </c>
      <c r="N49" s="10"/>
      <c r="O49" s="55" t="s">
        <v>25</v>
      </c>
      <c r="P49" s="26"/>
      <c r="Q49" s="55" t="s">
        <v>26</v>
      </c>
      <c r="R49" s="10"/>
      <c r="S49" s="44" t="s">
        <v>22</v>
      </c>
    </row>
    <row r="50" spans="1:19" s="21" customFormat="1" ht="15.75" x14ac:dyDescent="0.2">
      <c r="A50" s="14">
        <v>1</v>
      </c>
      <c r="B50" s="15" t="s">
        <v>69</v>
      </c>
      <c r="C50" s="14" t="s">
        <v>64</v>
      </c>
      <c r="D50" s="16">
        <v>240</v>
      </c>
      <c r="E50" s="17">
        <v>180</v>
      </c>
      <c r="F50" s="17">
        <v>180</v>
      </c>
      <c r="G50" s="17">
        <v>180</v>
      </c>
      <c r="H50" s="17">
        <v>180</v>
      </c>
      <c r="I50" s="17">
        <v>180</v>
      </c>
      <c r="J50" s="16">
        <v>180</v>
      </c>
      <c r="K50" s="18"/>
      <c r="L50" s="18"/>
      <c r="M50" s="14">
        <f>0+SUM(D50:L50)</f>
        <v>1320</v>
      </c>
      <c r="N50" s="19"/>
      <c r="O50" s="55"/>
      <c r="P50" s="19"/>
      <c r="Q50" s="55"/>
      <c r="R50" s="19"/>
      <c r="S50" s="20">
        <f>IF(SUM($D$50:$J$50)&gt;0, 1200*SUM(D50:J50)/SUM($D$50:$J$50), 0)</f>
        <v>1200</v>
      </c>
    </row>
    <row r="51" spans="1:19" s="21" customFormat="1" ht="15.75" x14ac:dyDescent="0.2">
      <c r="A51" s="14">
        <v>2</v>
      </c>
      <c r="B51" s="15" t="s">
        <v>62</v>
      </c>
      <c r="C51" s="14" t="s">
        <v>3</v>
      </c>
      <c r="D51" s="16">
        <v>240</v>
      </c>
      <c r="E51" s="17">
        <v>180</v>
      </c>
      <c r="F51" s="17">
        <v>180</v>
      </c>
      <c r="G51" s="17">
        <v>180</v>
      </c>
      <c r="H51" s="17">
        <v>180</v>
      </c>
      <c r="I51" s="17">
        <v>180</v>
      </c>
      <c r="J51" s="16">
        <v>180</v>
      </c>
      <c r="K51" s="18"/>
      <c r="L51" s="18"/>
      <c r="M51" s="14">
        <f>0+SUM(D51:L51)</f>
        <v>1320</v>
      </c>
      <c r="N51" s="19"/>
      <c r="O51" s="14">
        <f>SUM($D$50:$J$50)-SUM(D51:J51)</f>
        <v>0</v>
      </c>
      <c r="P51" s="19"/>
      <c r="Q51" s="14">
        <f>SUM(D50:J50)-SUM(D51:J51)</f>
        <v>0</v>
      </c>
      <c r="R51" s="19"/>
      <c r="S51" s="20">
        <f>IF(SUM($D$50:$J$50)&gt;0, 1200*SUM(D51:J51)/SUM($D$50:$J$50), 0)</f>
        <v>1200</v>
      </c>
    </row>
    <row r="52" spans="1:19" s="21" customFormat="1" ht="15.75" x14ac:dyDescent="0.2">
      <c r="A52" s="14">
        <v>3</v>
      </c>
      <c r="B52" s="15" t="s">
        <v>61</v>
      </c>
      <c r="C52" s="14" t="s">
        <v>44</v>
      </c>
      <c r="D52" s="16">
        <v>0</v>
      </c>
      <c r="E52" s="17">
        <v>180</v>
      </c>
      <c r="F52" s="17">
        <v>180</v>
      </c>
      <c r="G52" s="17">
        <v>180</v>
      </c>
      <c r="H52" s="17">
        <v>180</v>
      </c>
      <c r="I52" s="17">
        <v>159</v>
      </c>
      <c r="J52" s="16">
        <v>112</v>
      </c>
      <c r="K52" s="18"/>
      <c r="L52" s="18"/>
      <c r="M52" s="14">
        <f>0+SUM(D52:L52)</f>
        <v>991</v>
      </c>
      <c r="N52" s="19"/>
      <c r="O52" s="14">
        <f>SUM($D$50:$J$50)-SUM(D52:J52)</f>
        <v>329</v>
      </c>
      <c r="P52" s="19"/>
      <c r="Q52" s="14">
        <f>SUM(D51:J51)-SUM(D52:J52)</f>
        <v>329</v>
      </c>
      <c r="R52" s="19"/>
      <c r="S52" s="20">
        <f>IF(SUM($D$50:$J$50)&gt;0, 1200*SUM(D52:J52)/SUM($D$50:$J$50), 0)</f>
        <v>900.90909090909088</v>
      </c>
    </row>
    <row r="53" spans="1:19" s="21" customFormat="1" ht="15.75" x14ac:dyDescent="0.2">
      <c r="A53" s="14">
        <v>4</v>
      </c>
      <c r="B53" s="15" t="s">
        <v>63</v>
      </c>
      <c r="C53" s="14" t="s">
        <v>44</v>
      </c>
      <c r="D53" s="16">
        <v>240</v>
      </c>
      <c r="E53" s="17">
        <v>175</v>
      </c>
      <c r="F53" s="17">
        <v>180</v>
      </c>
      <c r="G53" s="17">
        <v>0</v>
      </c>
      <c r="H53" s="17">
        <v>0</v>
      </c>
      <c r="I53" s="17">
        <v>0</v>
      </c>
      <c r="J53" s="16">
        <v>0</v>
      </c>
      <c r="K53" s="18"/>
      <c r="L53" s="18"/>
      <c r="M53" s="14">
        <f>0+SUM(D53:L53)</f>
        <v>595</v>
      </c>
      <c r="N53" s="19"/>
      <c r="O53" s="14">
        <f>SUM($D$50:$J$50)-SUM(D53:J53)</f>
        <v>725</v>
      </c>
      <c r="P53" s="19"/>
      <c r="Q53" s="14">
        <f>SUM(D52:J52)-SUM(D53:J53)</f>
        <v>396</v>
      </c>
      <c r="R53" s="19"/>
      <c r="S53" s="20">
        <f>IF(SUM($D$50:$J$50)&gt;0, 1200*SUM(D53:J53)/SUM($D$50:$J$50), 0)</f>
        <v>540.90909090909088</v>
      </c>
    </row>
    <row r="54" spans="1:19" s="21" customFormat="1" ht="15.75" x14ac:dyDescent="0.2">
      <c r="A54" s="14">
        <v>5</v>
      </c>
      <c r="B54" s="15" t="s">
        <v>68</v>
      </c>
      <c r="C54" s="14" t="s">
        <v>36</v>
      </c>
      <c r="D54" s="16">
        <v>0</v>
      </c>
      <c r="E54" s="17">
        <v>166</v>
      </c>
      <c r="F54" s="17">
        <v>0</v>
      </c>
      <c r="G54" s="17">
        <v>0</v>
      </c>
      <c r="H54" s="17">
        <v>0</v>
      </c>
      <c r="I54" s="17">
        <v>150</v>
      </c>
      <c r="J54" s="16">
        <v>180</v>
      </c>
      <c r="K54" s="18"/>
      <c r="L54" s="18"/>
      <c r="M54" s="14">
        <f>0+SUM(D54:L54)</f>
        <v>496</v>
      </c>
      <c r="N54" s="19"/>
      <c r="O54" s="14">
        <f>SUM($D$50:$J$50)-SUM(D54:J54)</f>
        <v>824</v>
      </c>
      <c r="P54" s="19"/>
      <c r="Q54" s="14">
        <f>SUM(D53:J53)-SUM(D54:J54)</f>
        <v>99</v>
      </c>
      <c r="R54" s="19"/>
      <c r="S54" s="20">
        <f>IF(SUM($D$50:$J$50)&gt;0, 1200*SUM(D54:J54)/SUM($D$50:$J$50), 0)</f>
        <v>450.90909090909093</v>
      </c>
    </row>
    <row r="55" spans="1:19" ht="9.75" customHeight="1" x14ac:dyDescent="0.2"/>
    <row r="56" spans="1:19" x14ac:dyDescent="0.2">
      <c r="B56" s="3" t="s">
        <v>27</v>
      </c>
      <c r="J56" s="54" t="s">
        <v>5</v>
      </c>
      <c r="K56" s="54"/>
      <c r="L56" s="54"/>
      <c r="M56" s="54"/>
    </row>
  </sheetData>
  <sortState ref="B35:M45">
    <sortCondition descending="1" ref="M35:M45"/>
  </sortState>
  <mergeCells count="12">
    <mergeCell ref="O9:O10"/>
    <mergeCell ref="O34:O35"/>
    <mergeCell ref="Q34:Q35"/>
    <mergeCell ref="O49:O50"/>
    <mergeCell ref="Q49:Q50"/>
    <mergeCell ref="Q9:Q10"/>
    <mergeCell ref="A1:M1"/>
    <mergeCell ref="A7:M7"/>
    <mergeCell ref="A3:M3"/>
    <mergeCell ref="J56:M56"/>
    <mergeCell ref="A47:M47"/>
    <mergeCell ref="A32:M32"/>
  </mergeCells>
  <phoneticPr fontId="0" type="noConversion"/>
  <pageMargins left="0.49" right="0.23622047244094491" top="0.35433070866141736" bottom="0.19685039370078741" header="0.35433070866141736" footer="0.19685039370078741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sqref="A1:G1"/>
    </sheetView>
  </sheetViews>
  <sheetFormatPr defaultRowHeight="12.75" customHeight="1" x14ac:dyDescent="0.2"/>
  <cols>
    <col min="1" max="1" width="5.7109375" style="3" customWidth="1"/>
    <col min="2" max="2" width="18.42578125" style="3" customWidth="1"/>
    <col min="3" max="3" width="11.7109375" style="3" customWidth="1"/>
    <col min="4" max="4" width="29.85546875" style="7" customWidth="1"/>
    <col min="5" max="5" width="9.42578125" style="3" customWidth="1"/>
    <col min="6" max="16384" width="9.140625" style="3"/>
  </cols>
  <sheetData>
    <row r="1" spans="1:19" ht="15" customHeight="1" x14ac:dyDescent="0.2">
      <c r="A1" s="52" t="s">
        <v>75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8.25" customHeight="1" x14ac:dyDescent="0.2">
      <c r="A2" s="4"/>
      <c r="B2" s="4"/>
      <c r="C2" s="4"/>
      <c r="D2" s="28"/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1"/>
      <c r="Q2" s="1"/>
      <c r="R2" s="1"/>
      <c r="S2" s="1"/>
    </row>
    <row r="3" spans="1:19" ht="15" customHeight="1" x14ac:dyDescent="0.2">
      <c r="A3" s="52" t="s">
        <v>41</v>
      </c>
      <c r="B3" s="52"/>
      <c r="C3" s="52"/>
      <c r="D3" s="52"/>
      <c r="E3" s="52"/>
      <c r="F3" s="52"/>
      <c r="G3" s="5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0.5" customHeight="1" x14ac:dyDescent="0.2">
      <c r="A4" s="5"/>
      <c r="B4" s="5"/>
      <c r="C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"/>
      <c r="S4" s="5"/>
    </row>
    <row r="5" spans="1:19" ht="15" customHeight="1" x14ac:dyDescent="0.2">
      <c r="A5" s="50"/>
      <c r="B5" s="6" t="s">
        <v>72</v>
      </c>
      <c r="C5" s="3" t="s">
        <v>71</v>
      </c>
      <c r="D5" s="3"/>
      <c r="E5" s="3" t="s">
        <v>74</v>
      </c>
      <c r="N5" s="50"/>
      <c r="O5" s="50"/>
      <c r="P5" s="50"/>
      <c r="Q5" s="50"/>
      <c r="R5" s="2"/>
      <c r="S5" s="50"/>
    </row>
    <row r="6" spans="1:19" ht="8.25" customHeight="1" thickBot="1" x14ac:dyDescent="0.25">
      <c r="A6" s="5"/>
      <c r="B6" s="29"/>
      <c r="C6" s="7"/>
      <c r="E6" s="7"/>
      <c r="F6" s="7"/>
      <c r="G6" s="7"/>
      <c r="H6" s="7"/>
      <c r="I6" s="7"/>
      <c r="J6" s="7"/>
      <c r="K6" s="7"/>
      <c r="L6" s="7"/>
      <c r="M6" s="7"/>
      <c r="N6" s="5"/>
      <c r="O6" s="5"/>
      <c r="P6" s="5"/>
      <c r="Q6" s="5"/>
      <c r="R6" s="2"/>
      <c r="S6" s="5"/>
    </row>
    <row r="7" spans="1:19" ht="16.5" thickBot="1" x14ac:dyDescent="0.25">
      <c r="A7" s="30" t="s">
        <v>0</v>
      </c>
      <c r="B7" s="31" t="s">
        <v>1</v>
      </c>
      <c r="C7" s="31" t="s">
        <v>18</v>
      </c>
      <c r="D7" s="31" t="s">
        <v>15</v>
      </c>
      <c r="E7" s="31" t="s">
        <v>16</v>
      </c>
      <c r="F7" s="31" t="s">
        <v>17</v>
      </c>
      <c r="G7" s="31" t="s">
        <v>7</v>
      </c>
    </row>
    <row r="8" spans="1:19" s="35" customFormat="1" ht="15.75" thickBot="1" x14ac:dyDescent="0.25">
      <c r="A8" s="59">
        <v>1</v>
      </c>
      <c r="B8" s="62" t="s">
        <v>32</v>
      </c>
      <c r="C8" s="32" t="s">
        <v>20</v>
      </c>
      <c r="D8" s="33" t="s">
        <v>60</v>
      </c>
      <c r="E8" s="34">
        <f>IF(D8=0,0,VLOOKUP(D8, rezultatai!$B$35:$S$45,18,FALSE))</f>
        <v>1071.8181818181818</v>
      </c>
      <c r="F8" s="65">
        <f>SUM(E8:E10)</f>
        <v>3471.818181818182</v>
      </c>
      <c r="G8" s="56">
        <v>1</v>
      </c>
    </row>
    <row r="9" spans="1:19" s="35" customFormat="1" ht="15" x14ac:dyDescent="0.25">
      <c r="A9" s="60"/>
      <c r="B9" s="63"/>
      <c r="C9" s="36" t="s">
        <v>20</v>
      </c>
      <c r="D9" s="37" t="s">
        <v>6</v>
      </c>
      <c r="E9" s="34">
        <f>IF(D9=0,0,VLOOKUP(D9, rezultatai!$B$35:$S$45,18,FALSE))</f>
        <v>1200</v>
      </c>
      <c r="F9" s="66"/>
      <c r="G9" s="57"/>
    </row>
    <row r="10" spans="1:19" s="35" customFormat="1" ht="15.75" thickBot="1" x14ac:dyDescent="0.3">
      <c r="A10" s="61"/>
      <c r="B10" s="64"/>
      <c r="C10" s="39" t="s">
        <v>19</v>
      </c>
      <c r="D10" s="40" t="s">
        <v>2</v>
      </c>
      <c r="E10" s="49">
        <f>IF(D10=0,0,VLOOKUP(D10, rezultatai!$B$10:$S$30,18,FALSE))</f>
        <v>1200</v>
      </c>
      <c r="F10" s="67"/>
      <c r="G10" s="58"/>
    </row>
    <row r="11" spans="1:19" ht="15" x14ac:dyDescent="0.2">
      <c r="A11" s="59">
        <v>2</v>
      </c>
      <c r="B11" s="62" t="s">
        <v>28</v>
      </c>
      <c r="C11" s="32" t="s">
        <v>19</v>
      </c>
      <c r="D11" s="33" t="s">
        <v>35</v>
      </c>
      <c r="E11" s="38">
        <f>IF(D11="",0,VLOOKUP(D11, rezultatai!$B$10:$S$30,18,FALSE))</f>
        <v>693.14420803782502</v>
      </c>
      <c r="F11" s="65">
        <f>SUM(E11:E13)</f>
        <v>1794.9623898560067</v>
      </c>
      <c r="G11" s="56">
        <v>7</v>
      </c>
    </row>
    <row r="12" spans="1:19" ht="15" x14ac:dyDescent="0.2">
      <c r="A12" s="60"/>
      <c r="B12" s="63"/>
      <c r="C12" s="36" t="s">
        <v>20</v>
      </c>
      <c r="D12" s="37" t="s">
        <v>67</v>
      </c>
      <c r="E12" s="38">
        <f>IF(D12="",0,VLOOKUP(D12, rezultatai!$B$35:$S$45,18,FALSE))</f>
        <v>1002.7272727272727</v>
      </c>
      <c r="F12" s="66"/>
      <c r="G12" s="57"/>
    </row>
    <row r="13" spans="1:19" ht="15.75" thickBot="1" x14ac:dyDescent="0.25">
      <c r="A13" s="61"/>
      <c r="B13" s="64"/>
      <c r="C13" s="39" t="s">
        <v>20</v>
      </c>
      <c r="D13" s="40" t="s">
        <v>66</v>
      </c>
      <c r="E13" s="49">
        <f>IF(D13="",0,VLOOKUP(D13, rezultatai!$B$35:$S$45,18,FALSE))</f>
        <v>99.090909090909093</v>
      </c>
      <c r="F13" s="67"/>
      <c r="G13" s="58"/>
    </row>
    <row r="14" spans="1:19" ht="15" x14ac:dyDescent="0.2">
      <c r="A14" s="59">
        <v>3</v>
      </c>
      <c r="B14" s="62" t="s">
        <v>38</v>
      </c>
      <c r="C14" s="32" t="s">
        <v>19</v>
      </c>
      <c r="D14" s="33" t="s">
        <v>33</v>
      </c>
      <c r="E14" s="47">
        <f>IF(D14="",0,VLOOKUP(D14, rezultatai!$B$10:$S$30,18,FALSE))</f>
        <v>749.88179669030728</v>
      </c>
      <c r="F14" s="65">
        <f>SUM(E14:E16)</f>
        <v>1605.6737588652481</v>
      </c>
      <c r="G14" s="56">
        <v>8</v>
      </c>
    </row>
    <row r="15" spans="1:19" ht="15" x14ac:dyDescent="0.2">
      <c r="A15" s="60"/>
      <c r="B15" s="63"/>
      <c r="C15" s="36" t="s">
        <v>19</v>
      </c>
      <c r="D15" s="37" t="s">
        <v>46</v>
      </c>
      <c r="E15" s="46">
        <f>IF(D15="",0,VLOOKUP(D15, rezultatai!$B$10:$S$30,18,FALSE))</f>
        <v>855.79196217494086</v>
      </c>
      <c r="F15" s="66"/>
      <c r="G15" s="57"/>
    </row>
    <row r="16" spans="1:19" ht="15.75" thickBot="1" x14ac:dyDescent="0.25">
      <c r="A16" s="61"/>
      <c r="B16" s="64"/>
      <c r="C16" s="39"/>
      <c r="D16" s="40"/>
      <c r="E16" s="41"/>
      <c r="F16" s="67"/>
      <c r="G16" s="58"/>
    </row>
    <row r="17" spans="1:7" ht="15" x14ac:dyDescent="0.2">
      <c r="A17" s="59">
        <v>4</v>
      </c>
      <c r="B17" s="62" t="s">
        <v>36</v>
      </c>
      <c r="C17" s="32" t="s">
        <v>19</v>
      </c>
      <c r="D17" s="42" t="s">
        <v>30</v>
      </c>
      <c r="E17" s="38">
        <f>IF(D17="",0,VLOOKUP(D17, rezultatai!$B$10:$S$30,18,FALSE))</f>
        <v>1068.5579196217493</v>
      </c>
      <c r="F17" s="65">
        <f>SUM(E17:E19)</f>
        <v>2675.8306468944766</v>
      </c>
      <c r="G17" s="56">
        <v>5</v>
      </c>
    </row>
    <row r="18" spans="1:7" ht="15" x14ac:dyDescent="0.2">
      <c r="A18" s="60"/>
      <c r="B18" s="63"/>
      <c r="C18" s="36" t="s">
        <v>20</v>
      </c>
      <c r="D18" s="37" t="s">
        <v>5</v>
      </c>
      <c r="E18" s="38">
        <f>IF(D18="",0,VLOOKUP(D18, rezultatai!$B$35:$S$45,18,FALSE))</f>
        <v>1156.3636363636363</v>
      </c>
      <c r="F18" s="66"/>
      <c r="G18" s="57"/>
    </row>
    <row r="19" spans="1:7" ht="15.75" thickBot="1" x14ac:dyDescent="0.25">
      <c r="A19" s="61"/>
      <c r="B19" s="64"/>
      <c r="C19" s="39" t="s">
        <v>21</v>
      </c>
      <c r="D19" s="40" t="s">
        <v>68</v>
      </c>
      <c r="E19" s="41">
        <f>IF(D19=0,0,VLOOKUP(D19, rezultatai!$B$50:$S$54,18,FALSE))</f>
        <v>450.90909090909093</v>
      </c>
      <c r="F19" s="67"/>
      <c r="G19" s="58"/>
    </row>
    <row r="20" spans="1:7" ht="15" x14ac:dyDescent="0.2">
      <c r="A20" s="59">
        <v>5</v>
      </c>
      <c r="B20" s="62" t="s">
        <v>45</v>
      </c>
      <c r="C20" s="32" t="s">
        <v>19</v>
      </c>
      <c r="D20" s="42" t="s">
        <v>34</v>
      </c>
      <c r="E20" s="38">
        <f>IF(D20="",0,VLOOKUP(D20, rezultatai!$B$10:$S$30,18,FALSE))</f>
        <v>993.8534278959811</v>
      </c>
      <c r="F20" s="65">
        <f>SUM(E20:E22)</f>
        <v>3201.8912529550826</v>
      </c>
      <c r="G20" s="56">
        <v>3</v>
      </c>
    </row>
    <row r="21" spans="1:7" ht="15" x14ac:dyDescent="0.2">
      <c r="A21" s="60"/>
      <c r="B21" s="63"/>
      <c r="C21" s="36" t="s">
        <v>19</v>
      </c>
      <c r="D21" s="37" t="s">
        <v>12</v>
      </c>
      <c r="E21" s="46">
        <f>IF(D21="",0,VLOOKUP(D21, rezultatai!$B$10:$S$30,18,FALSE))</f>
        <v>1078.9598108747045</v>
      </c>
      <c r="F21" s="66"/>
      <c r="G21" s="57"/>
    </row>
    <row r="22" spans="1:7" ht="12.75" customHeight="1" thickBot="1" x14ac:dyDescent="0.25">
      <c r="A22" s="61"/>
      <c r="B22" s="64"/>
      <c r="C22" s="39" t="s">
        <v>19</v>
      </c>
      <c r="D22" s="40" t="s">
        <v>42</v>
      </c>
      <c r="E22" s="49">
        <f>IF(D22="",0,VLOOKUP(D22, rezultatai!$B$10:$S$30,18,FALSE))</f>
        <v>1129.0780141843973</v>
      </c>
      <c r="F22" s="67"/>
      <c r="G22" s="58"/>
    </row>
    <row r="23" spans="1:7" ht="15" x14ac:dyDescent="0.2">
      <c r="A23" s="59">
        <v>6</v>
      </c>
      <c r="B23" s="62" t="s">
        <v>3</v>
      </c>
      <c r="C23" s="32" t="s">
        <v>19</v>
      </c>
      <c r="D23" s="42" t="s">
        <v>47</v>
      </c>
      <c r="E23" s="47">
        <f>IF(D23="",0,VLOOKUP(D23, rezultatai!$B$10:$S$30,18,FALSE))</f>
        <v>936.17021276595744</v>
      </c>
      <c r="F23" s="65">
        <f>SUM(E23:E25)</f>
        <v>3249.8065764023213</v>
      </c>
      <c r="G23" s="56">
        <v>2</v>
      </c>
    </row>
    <row r="24" spans="1:7" ht="15.75" customHeight="1" x14ac:dyDescent="0.2">
      <c r="A24" s="60"/>
      <c r="B24" s="63"/>
      <c r="C24" s="36" t="s">
        <v>20</v>
      </c>
      <c r="D24" s="43" t="s">
        <v>14</v>
      </c>
      <c r="E24" s="38">
        <f>IF(D24="",0,VLOOKUP(D24, rezultatai!$B$35:$S$45,18,FALSE))</f>
        <v>1113.6363636363637</v>
      </c>
      <c r="F24" s="66"/>
      <c r="G24" s="57"/>
    </row>
    <row r="25" spans="1:7" ht="15.75" thickBot="1" x14ac:dyDescent="0.25">
      <c r="A25" s="61"/>
      <c r="B25" s="64"/>
      <c r="C25" s="39" t="s">
        <v>21</v>
      </c>
      <c r="D25" s="37" t="s">
        <v>62</v>
      </c>
      <c r="E25" s="41">
        <f>IF(D25=0,0,VLOOKUP(D25, rezultatai!$B$50:$S$54,18,FALSE))</f>
        <v>1200</v>
      </c>
      <c r="F25" s="67"/>
      <c r="G25" s="58"/>
    </row>
    <row r="26" spans="1:7" ht="15" x14ac:dyDescent="0.2">
      <c r="A26" s="59">
        <v>7</v>
      </c>
      <c r="B26" s="62" t="s">
        <v>4</v>
      </c>
      <c r="C26" s="32" t="s">
        <v>19</v>
      </c>
      <c r="D26" s="42" t="s">
        <v>29</v>
      </c>
      <c r="E26" s="38">
        <f>IF(D26="",0,VLOOKUP(D26, rezultatai!$B$10:$S$30,18,FALSE))</f>
        <v>1165.0118203309692</v>
      </c>
      <c r="F26" s="65">
        <f>SUM(E26:E28)</f>
        <v>2250.5910165484634</v>
      </c>
      <c r="G26" s="56">
        <v>6</v>
      </c>
    </row>
    <row r="27" spans="1:7" ht="15" x14ac:dyDescent="0.2">
      <c r="A27" s="60"/>
      <c r="B27" s="63"/>
      <c r="C27" s="36" t="s">
        <v>19</v>
      </c>
      <c r="D27" s="37" t="s">
        <v>43</v>
      </c>
      <c r="E27" s="46">
        <f>IF(D27="",0,VLOOKUP(D27, rezultatai!$B$10:$S$30,18,FALSE))</f>
        <v>1085.5791962174942</v>
      </c>
      <c r="F27" s="66"/>
      <c r="G27" s="57"/>
    </row>
    <row r="28" spans="1:7" ht="15.75" thickBot="1" x14ac:dyDescent="0.25">
      <c r="A28" s="61"/>
      <c r="B28" s="64"/>
      <c r="C28" s="39"/>
      <c r="D28" s="40"/>
      <c r="E28" s="48"/>
      <c r="F28" s="67"/>
      <c r="G28" s="58"/>
    </row>
    <row r="29" spans="1:7" ht="15" x14ac:dyDescent="0.2">
      <c r="A29" s="59">
        <v>8</v>
      </c>
      <c r="B29" s="62" t="s">
        <v>57</v>
      </c>
      <c r="C29" s="32" t="s">
        <v>20</v>
      </c>
      <c r="D29" s="42" t="s">
        <v>65</v>
      </c>
      <c r="E29" s="34">
        <f>IF(D29="",0,VLOOKUP(D29, rezultatai!$B$35:$S$45,18,FALSE))</f>
        <v>971.81818181818187</v>
      </c>
      <c r="F29" s="65">
        <f>SUM(E29:E31)</f>
        <v>2733.5138620245007</v>
      </c>
      <c r="G29" s="56">
        <v>4</v>
      </c>
    </row>
    <row r="30" spans="1:7" ht="15" x14ac:dyDescent="0.2">
      <c r="A30" s="60"/>
      <c r="B30" s="63"/>
      <c r="C30" s="36" t="s">
        <v>20</v>
      </c>
      <c r="D30" s="37" t="s">
        <v>37</v>
      </c>
      <c r="E30" s="38">
        <f>IF(D30="",0,VLOOKUP(D30, rezultatai!$B$35:$S$45,18,FALSE))</f>
        <v>635.4545454545455</v>
      </c>
      <c r="F30" s="66"/>
      <c r="G30" s="57"/>
    </row>
    <row r="31" spans="1:7" ht="15.75" thickBot="1" x14ac:dyDescent="0.25">
      <c r="A31" s="61"/>
      <c r="B31" s="64"/>
      <c r="C31" s="39" t="s">
        <v>19</v>
      </c>
      <c r="D31" s="40" t="s">
        <v>58</v>
      </c>
      <c r="E31" s="49">
        <f>IF(D31="",0,VLOOKUP(D31, rezultatai!$B$10:$S$30,18,FALSE))</f>
        <v>1126.241134751773</v>
      </c>
      <c r="F31" s="67"/>
      <c r="G31" s="58"/>
    </row>
    <row r="32" spans="1:7" ht="15" x14ac:dyDescent="0.2">
      <c r="A32" s="59">
        <v>9</v>
      </c>
      <c r="B32" s="62" t="s">
        <v>48</v>
      </c>
      <c r="C32" s="32" t="s">
        <v>19</v>
      </c>
      <c r="D32" s="42" t="s">
        <v>39</v>
      </c>
      <c r="E32" s="47">
        <f>IF(D32="",0,VLOOKUP(D32, rezultatai!$B$10:$S$30,18,FALSE))</f>
        <v>777.30496453900707</v>
      </c>
      <c r="F32" s="65">
        <f>SUM(E32:E34)</f>
        <v>1540.4255319148936</v>
      </c>
      <c r="G32" s="56">
        <v>9</v>
      </c>
    </row>
    <row r="33" spans="1:7" ht="15" x14ac:dyDescent="0.2">
      <c r="A33" s="60"/>
      <c r="B33" s="63"/>
      <c r="C33" s="36" t="s">
        <v>19</v>
      </c>
      <c r="D33" s="37" t="s">
        <v>49</v>
      </c>
      <c r="E33" s="46">
        <f>IF(D33="",0,VLOOKUP(D33, rezultatai!$B$10:$S$30,18,FALSE))</f>
        <v>763.12056737588648</v>
      </c>
      <c r="F33" s="66"/>
      <c r="G33" s="57"/>
    </row>
    <row r="34" spans="1:7" ht="15.75" thickBot="1" x14ac:dyDescent="0.25">
      <c r="A34" s="61"/>
      <c r="B34" s="64"/>
      <c r="C34" s="39"/>
      <c r="D34" s="40"/>
      <c r="E34" s="41"/>
      <c r="F34" s="67"/>
      <c r="G34" s="58"/>
    </row>
    <row r="36" spans="1:7" ht="12.75" customHeight="1" x14ac:dyDescent="0.2">
      <c r="B36" s="3" t="s">
        <v>27</v>
      </c>
      <c r="E36" s="3" t="s">
        <v>5</v>
      </c>
    </row>
  </sheetData>
  <mergeCells count="38">
    <mergeCell ref="F8:F10"/>
    <mergeCell ref="F11:F13"/>
    <mergeCell ref="F14:F16"/>
    <mergeCell ref="G32:G34"/>
    <mergeCell ref="A32:A34"/>
    <mergeCell ref="B32:B34"/>
    <mergeCell ref="B14:B16"/>
    <mergeCell ref="B29:B31"/>
    <mergeCell ref="G29:G31"/>
    <mergeCell ref="G17:G19"/>
    <mergeCell ref="A20:A22"/>
    <mergeCell ref="B20:B22"/>
    <mergeCell ref="F32:F34"/>
    <mergeCell ref="F29:F31"/>
    <mergeCell ref="F26:F28"/>
    <mergeCell ref="F23:F25"/>
    <mergeCell ref="F20:F22"/>
    <mergeCell ref="B26:B28"/>
    <mergeCell ref="G26:G28"/>
    <mergeCell ref="A17:A19"/>
    <mergeCell ref="B17:B19"/>
    <mergeCell ref="A26:A28"/>
    <mergeCell ref="G14:G16"/>
    <mergeCell ref="A29:A31"/>
    <mergeCell ref="A1:G1"/>
    <mergeCell ref="A8:A10"/>
    <mergeCell ref="B8:B10"/>
    <mergeCell ref="G8:G10"/>
    <mergeCell ref="A11:A13"/>
    <mergeCell ref="G20:G22"/>
    <mergeCell ref="B11:B13"/>
    <mergeCell ref="G11:G13"/>
    <mergeCell ref="A14:A16"/>
    <mergeCell ref="A3:G3"/>
    <mergeCell ref="A23:A25"/>
    <mergeCell ref="B23:B25"/>
    <mergeCell ref="G23:G25"/>
    <mergeCell ref="F17:F19"/>
  </mergeCells>
  <phoneticPr fontId="0" type="noConversion"/>
  <pageMargins left="0.55118110236220474" right="0.55118110236220474" top="0.98425196850393704" bottom="0.74803149606299213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rezultatai</vt:lpstr>
      <vt:lpstr>Komandinė</vt:lpstr>
      <vt:lpstr>Komandinė!Print_Area</vt:lpstr>
      <vt:lpstr>rezultatai!Print_Area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Virgis</dc:creator>
  <cp:lastModifiedBy>Virginijus</cp:lastModifiedBy>
  <cp:lastPrinted>2014-07-21T09:01:43Z</cp:lastPrinted>
  <dcterms:created xsi:type="dcterms:W3CDTF">2011-07-10T05:44:42Z</dcterms:created>
  <dcterms:modified xsi:type="dcterms:W3CDTF">2014-07-21T09:03:00Z</dcterms:modified>
</cp:coreProperties>
</file>